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Cschulman\Documents\cts1\TEACH\Econ Data Analysis\S24\Homeworks\"/>
    </mc:Choice>
  </mc:AlternateContent>
  <xr:revisionPtr revIDLastSave="0" documentId="8_{F7952BB0-6225-420A-9EE0-2521B2B29588}" xr6:coauthVersionLast="47" xr6:coauthVersionMax="47" xr10:uidLastSave="{00000000-0000-0000-0000-000000000000}"/>
  <bookViews>
    <workbookView xWindow="28680" yWindow="-120" windowWidth="29040" windowHeight="15840" activeTab="1" xr2:uid="{00000000-000D-0000-FFFF-FFFF00000000}"/>
  </bookViews>
  <sheets>
    <sheet name="Answer Sheet to Print" sheetId="2" r:id="rId1"/>
    <sheet name="Question-Work Tab" sheetId="1" r:id="rId2"/>
    <sheet name="MLB" sheetId="6" r:id="rId3"/>
    <sheet name="Notes" sheetId="3" r:id="rId4"/>
  </sheets>
  <definedNames>
    <definedName name="_xlnm.Print_Area" localSheetId="0">'Answer Sheet to Print'!$A$4:$B$6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4" i="1" l="1"/>
  <c r="B34" i="2" s="1"/>
  <c r="B53" i="1"/>
  <c r="B33" i="2" s="1"/>
  <c r="B52" i="1"/>
  <c r="B51" i="1"/>
  <c r="B31" i="2" s="1"/>
  <c r="B45" i="1"/>
  <c r="B44" i="1"/>
  <c r="B26" i="2" s="1"/>
  <c r="B43" i="1"/>
  <c r="B42" i="1"/>
  <c r="B24" i="2" s="1"/>
  <c r="B35" i="1"/>
  <c r="B20" i="2" s="1"/>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2" i="6"/>
  <c r="B24" i="1"/>
  <c r="B22" i="1"/>
  <c r="B15" i="1"/>
  <c r="B9" i="2" s="1"/>
  <c r="B13" i="1"/>
  <c r="B34" i="1"/>
  <c r="B19" i="2" s="1"/>
  <c r="B33" i="1"/>
  <c r="B18" i="2" s="1"/>
  <c r="B32" i="1"/>
  <c r="B17" i="2" s="1"/>
  <c r="B32" i="2"/>
  <c r="B35" i="2"/>
  <c r="B21" i="2"/>
  <c r="B25" i="2"/>
  <c r="B27" i="2"/>
  <c r="B28" i="2"/>
  <c r="B13" i="2"/>
  <c r="B14" i="2"/>
  <c r="B10" i="2"/>
  <c r="B50" i="1"/>
  <c r="H11" i="6"/>
  <c r="J6" i="6"/>
  <c r="H10" i="6"/>
  <c r="H7" i="6"/>
  <c r="H4" i="6"/>
  <c r="H3" i="6"/>
  <c r="B41" i="1"/>
  <c r="B31" i="1"/>
  <c r="B6" i="2" l="1"/>
  <c r="B5" i="2"/>
  <c r="B4" i="2" l="1"/>
</calcChain>
</file>

<file path=xl/sharedStrings.xml><?xml version="1.0" encoding="utf-8"?>
<sst xmlns="http://schemas.openxmlformats.org/spreadsheetml/2006/main" count="217" uniqueCount="182">
  <si>
    <t xml:space="preserve">α = </t>
  </si>
  <si>
    <t>Question 1</t>
  </si>
  <si>
    <t>Question 2</t>
  </si>
  <si>
    <t>Question 3</t>
  </si>
  <si>
    <t>State your conclusion here ==&gt;</t>
  </si>
  <si>
    <t xml:space="preserve">Sample Size n = </t>
  </si>
  <si>
    <r>
      <t>H</t>
    </r>
    <r>
      <rPr>
        <vertAlign val="subscript"/>
        <sz val="12"/>
        <color theme="1"/>
        <rFont val="Times New Roman"/>
        <family val="2"/>
      </rPr>
      <t>0</t>
    </r>
    <r>
      <rPr>
        <sz val="12"/>
        <color theme="1"/>
        <rFont val="Times New Roman"/>
        <family val="2"/>
      </rPr>
      <t xml:space="preserve">: μ = </t>
    </r>
  </si>
  <si>
    <r>
      <t xml:space="preserve"> variance σ</t>
    </r>
    <r>
      <rPr>
        <vertAlign val="superscript"/>
        <sz val="12"/>
        <color theme="1"/>
        <rFont val="Times New Roman"/>
        <family val="2"/>
      </rPr>
      <t>2</t>
    </r>
    <r>
      <rPr>
        <sz val="12"/>
        <color theme="1"/>
        <rFont val="Times New Roman"/>
        <family val="2"/>
      </rPr>
      <t xml:space="preserve"> = </t>
    </r>
  </si>
  <si>
    <r>
      <t>Using "NORM.S.INV" calculate Z</t>
    </r>
    <r>
      <rPr>
        <vertAlign val="subscript"/>
        <sz val="12"/>
        <color theme="1"/>
        <rFont val="Times New Roman"/>
        <family val="2"/>
      </rPr>
      <t>α</t>
    </r>
    <r>
      <rPr>
        <sz val="12"/>
        <color theme="1"/>
        <rFont val="Times New Roman"/>
        <family val="2"/>
      </rPr>
      <t xml:space="preserve"> = </t>
    </r>
  </si>
  <si>
    <t>Calculate the Sample Mean here ==&gt;</t>
  </si>
  <si>
    <t>Use "Var.s" to calculate the Sample Variance here ==&gt;</t>
  </si>
  <si>
    <t>Calculate the appropriate critical t here (see note) ==&gt;</t>
  </si>
  <si>
    <t>Calculate your t-statistic here ==&gt;</t>
  </si>
  <si>
    <t>Question 4</t>
  </si>
  <si>
    <t>Question 5</t>
  </si>
  <si>
    <t>This page should be set to print as a single page</t>
  </si>
  <si>
    <t>The Excel function "T.INV(probability,deg-freedom) gives the "left-hand" t(n-1,α) value for the t distribution.  For a lower (left-hand) tail t(n-1,α) value with α = 0.1, use "=T.INV(0.1,deg-freedom)"  For an upper (right-hand) tail  t(n-1,α) value with α = 0.1, use "=T.INV(0.9,deg-freedom)" or take the negative of "=T.INV(0.1,deg,freedom)"</t>
  </si>
  <si>
    <t>The Excel function "T.DIST(x,deg-freedom,1)" returns the left-tailed probability for the Student t distribution.</t>
  </si>
  <si>
    <t>The Excel function "T.DIST.RT(x,deg-freedom)" returns the right-tailed probability for the Student t distribution.</t>
  </si>
  <si>
    <t>The Excel function "CHISQ.DIST(x,deg-freedom,1)" returns the left-tailed probability for the Chi-Squared distribution.</t>
  </si>
  <si>
    <t>The Excel function "CHISQ.DIST.RT(x,deg-freedom)" returns the right-tailed probability for the Chi-Squared distribution.</t>
  </si>
  <si>
    <t>The Excel function "NORM.S.DIST(Z-Score,1)" gives the "left-hand" probability value for the standard normal distribution.  For a negative Z-score, the function will return the p-value in the left-hand tail.  To get the upper (right-hand) p-value with a positive Z-score, take one minus the function value, e.g.  "1-NORM.S.DIST(Z-Score,1)"
See example 9.1.  Your decision rule should be something like "Reject if the sample mean is greater than the critical value" or "Fail to Reject if the sample mean is less than the critical value."</t>
  </si>
  <si>
    <t>The Excel function "NORM.S.INV(probability) gives the "left-hand" Zα value for the standard normal distribution.  For a lower (left-hand) tail Zα value with α = 0.1, use "=NORM.S.INV(0.1)"  For an upper (right-hand) tail  Zα value with α = 0.1, use "=NORM.S.INV(0.9)" or take the negative of "=NORM.S.INV(0.1)" 
Your decision rule should be "Reject because …" or "Fail to reject because …"</t>
  </si>
  <si>
    <t xml:space="preserve">For a two-tailed test, you want to find t(α/2, n-1).  You can get this value using the Excel "T.INV.2T" function: 
=T.INV.2T(0.05,124) 
will return the correct value for α=0.05 and n=125.
For a one-tailed test, the get the upper (right-hand) t(α, n-1). use the T.INV function with 1-α for the probability:
=T.INV(0.95,124) 
will return the correct value for α=0.05 and n=125.
</t>
  </si>
  <si>
    <t>The Excel function "CHISQ.INV(probability,deg-freedom) gives the "left-hand" Chi-Square(n-1,α) value for the Chi-Square distribution.  For a lower (left-hand) tail with α = 0.1, use "=CHISQ.INV(0.1,deg-freedom)"  For an upper (right-hand) tail  with α = 0.1, use "=CHISQ.INV(0.9,deg-freedom)"
or equivalently, "=CHISQ.INV.RT(0.1,deg-freedom)"</t>
  </si>
  <si>
    <t>Name ==&gt;</t>
  </si>
  <si>
    <t>Section ==&gt;</t>
  </si>
  <si>
    <t>UID ==&gt;</t>
  </si>
  <si>
    <t>See notes about Excel probability functions on the "Notes" tab.</t>
  </si>
  <si>
    <r>
      <t>1.  A random sample of size n = 16 is obtained from a normal population with known variance σ</t>
    </r>
    <r>
      <rPr>
        <vertAlign val="superscript"/>
        <sz val="12"/>
        <color theme="1"/>
        <rFont val="Times New Roman"/>
        <family val="1"/>
      </rPr>
      <t>2</t>
    </r>
    <r>
      <rPr>
        <sz val="12"/>
        <color theme="1"/>
        <rFont val="Times New Roman"/>
        <family val="2"/>
      </rPr>
      <t xml:space="preserve"> = 625, and the sample mean is computed to be X-Bar = 111.  Test the null hypothesis H0: μ = 100 versus the alternative hypothesis H1: μ &gt; 100 with α = 0.05.  </t>
    </r>
  </si>
  <si>
    <t>Calculated Z-Score ==&gt;</t>
  </si>
  <si>
    <t>State your decision here ==&gt;</t>
  </si>
  <si>
    <r>
      <t>2.  Given the same random sample from Question 1, sample size n = 16 is obtained from a normal population with known variance σ</t>
    </r>
    <r>
      <rPr>
        <vertAlign val="superscript"/>
        <sz val="12"/>
        <color theme="1"/>
        <rFont val="Times New Roman"/>
        <family val="1"/>
      </rPr>
      <t>2</t>
    </r>
    <r>
      <rPr>
        <sz val="12"/>
        <color theme="1"/>
        <rFont val="Times New Roman"/>
        <family val="2"/>
      </rPr>
      <t xml:space="preserve"> = 625, and the sample mean is computed to be X-Bar = 111.  Test the null hypothesis H0: μ = 100 versus the alternative hypothesis H1: μ </t>
    </r>
    <r>
      <rPr>
        <sz val="12"/>
        <color theme="1"/>
        <rFont val="Calibri"/>
        <family val="2"/>
      </rPr>
      <t>≠</t>
    </r>
    <r>
      <rPr>
        <sz val="12"/>
        <color theme="1"/>
        <rFont val="Times New Roman"/>
        <family val="2"/>
      </rPr>
      <t xml:space="preserve"> 100 with α = 0.05.  </t>
    </r>
  </si>
  <si>
    <r>
      <t>Using "NORM.S.INV" calculate Z</t>
    </r>
    <r>
      <rPr>
        <vertAlign val="subscript"/>
        <sz val="12"/>
        <color theme="1"/>
        <rFont val="Times New Roman"/>
        <family val="2"/>
      </rPr>
      <t>α/2</t>
    </r>
    <r>
      <rPr>
        <sz val="12"/>
        <color theme="1"/>
        <rFont val="Times New Roman"/>
        <family val="2"/>
      </rPr>
      <t xml:space="preserve"> = </t>
    </r>
  </si>
  <si>
    <t>playerID</t>
  </si>
  <si>
    <t>speiega01</t>
  </si>
  <si>
    <t>menezco01</t>
  </si>
  <si>
    <t>harvejo01</t>
  </si>
  <si>
    <t>suarejo01</t>
  </si>
  <si>
    <t>staumjo01</t>
  </si>
  <si>
    <t>hearnta01</t>
  </si>
  <si>
    <t>romanjo03</t>
  </si>
  <si>
    <t>delpomi01</t>
  </si>
  <si>
    <t>mazzach01</t>
  </si>
  <si>
    <t>poppese01</t>
  </si>
  <si>
    <t>payamjo01</t>
  </si>
  <si>
    <t>palumjo01</t>
  </si>
  <si>
    <t>dobnara01</t>
  </si>
  <si>
    <t>urquijo01</t>
  </si>
  <si>
    <t>galleza01</t>
  </si>
  <si>
    <t>hernajo02</t>
  </si>
  <si>
    <t>taylojo02</t>
  </si>
  <si>
    <t>mckayda02</t>
  </si>
  <si>
    <t>zeuchtj01</t>
  </si>
  <si>
    <t>alexaty01</t>
  </si>
  <si>
    <t>bourqja01</t>
  </si>
  <si>
    <t>hernada02</t>
  </si>
  <si>
    <t>selmasa01</t>
  </si>
  <si>
    <t>sulseco01</t>
  </si>
  <si>
    <t>kingmi01</t>
  </si>
  <si>
    <t>abreubr01</t>
  </si>
  <si>
    <t>thorntr01</t>
  </si>
  <si>
    <t>kayan01</t>
  </si>
  <si>
    <t>rogerty01</t>
  </si>
  <si>
    <t>paddach01</t>
  </si>
  <si>
    <t>guilbta01</t>
  </si>
  <si>
    <t>maydu01</t>
  </si>
  <si>
    <t>yardler01</t>
  </si>
  <si>
    <t>bergetr01</t>
  </si>
  <si>
    <t>sborzjo01</t>
  </si>
  <si>
    <t>bednada01</t>
  </si>
  <si>
    <t>morejad01</t>
  </si>
  <si>
    <t>webbja01</t>
  </si>
  <si>
    <t>diehlph01</t>
  </si>
  <si>
    <t>kellyme01</t>
  </si>
  <si>
    <t>rodrijo06</t>
  </si>
  <si>
    <t>stashco01</t>
  </si>
  <si>
    <t>wagueja01</t>
  </si>
  <si>
    <t>garcied01</t>
  </si>
  <si>
    <t>plesaza01</t>
  </si>
  <si>
    <t>thorple01</t>
  </si>
  <si>
    <t>alcaljo01</t>
  </si>
  <si>
    <t>ceasedy01</t>
  </si>
  <si>
    <t>lovelri01</t>
  </si>
  <si>
    <t>garciri01</t>
  </si>
  <si>
    <t>duggero01</t>
  </si>
  <si>
    <t>cabrege01</t>
  </si>
  <si>
    <t>kikucyu01</t>
  </si>
  <si>
    <t>martibr01</t>
  </si>
  <si>
    <t>irvinco01</t>
  </si>
  <si>
    <t>sneedcy01</t>
  </si>
  <si>
    <t>smeltde01</t>
  </si>
  <si>
    <t>gratebr01</t>
  </si>
  <si>
    <t>sotogr01</t>
  </si>
  <si>
    <t>kelleky01</t>
  </si>
  <si>
    <t>quijajo01</t>
  </si>
  <si>
    <t>alzolad01</t>
  </si>
  <si>
    <t>tinocje01</t>
  </si>
  <si>
    <t>tatedi01</t>
  </si>
  <si>
    <t>allenlo01</t>
  </si>
  <si>
    <t>eshelto01</t>
  </si>
  <si>
    <t>hergeji01</t>
  </si>
  <si>
    <t>karinja01</t>
  </si>
  <si>
    <t>grotzza01</t>
  </si>
  <si>
    <t>kellemi03</t>
  </si>
  <si>
    <t>sandopa02</t>
  </si>
  <si>
    <t>clarkta01</t>
  </si>
  <si>
    <t>gonsoto01</t>
  </si>
  <si>
    <t>harpery01</t>
  </si>
  <si>
    <t>mcclare01</t>
  </si>
  <si>
    <t>ginkeke01</t>
  </si>
  <si>
    <t>brossmi01</t>
  </si>
  <si>
    <t>swanser01</t>
  </si>
  <si>
    <t>willide03</t>
  </si>
  <si>
    <t>andersh01</t>
  </si>
  <si>
    <t>lakintr01</t>
  </si>
  <si>
    <t>zimmeky01</t>
  </si>
  <si>
    <t>coonrsa01</t>
  </si>
  <si>
    <t>youngal01</t>
  </si>
  <si>
    <t>hartlge01</t>
  </si>
  <si>
    <t>cannigr01</t>
  </si>
  <si>
    <t>bolanro01</t>
  </si>
  <si>
    <t>civalaa01</t>
  </si>
  <si>
    <t>fairbpe01</t>
  </si>
  <si>
    <t>anderni01</t>
  </si>
  <si>
    <t>lailbr01</t>
  </si>
  <si>
    <t>ramirni01</t>
  </si>
  <si>
    <t>smithjo08</t>
  </si>
  <si>
    <t>harvehu01</t>
  </si>
  <si>
    <t>moranbr01</t>
  </si>
  <si>
    <t>gibauia01</t>
  </si>
  <si>
    <t>schrejo01</t>
  </si>
  <si>
    <t>luzarje01</t>
  </si>
  <si>
    <t>garcibr01</t>
  </si>
  <si>
    <t>brennbr01</t>
  </si>
  <si>
    <t>baezmi01</t>
  </si>
  <si>
    <t>margeni01</t>
  </si>
  <si>
    <t>valdeph01</t>
  </si>
  <si>
    <t>quantca01</t>
  </si>
  <si>
    <t>fernaju01</t>
  </si>
  <si>
    <t>ynoahu01</t>
  </si>
  <si>
    <t>helslry01</t>
  </si>
  <si>
    <t>webblo01</t>
  </si>
  <si>
    <t>yamamjo01</t>
  </si>
  <si>
    <t>kelletr01</t>
  </si>
  <si>
    <t>dunnju01</t>
  </si>
  <si>
    <t>kuhnejo01</t>
  </si>
  <si>
    <t>2020 ERA</t>
  </si>
  <si>
    <t>2019 ERA</t>
  </si>
  <si>
    <t>2020 ERA &lt; 2019 ERA (Y/N)</t>
  </si>
  <si>
    <t>For Questions 3 - 5, use the data on the MLB tab.  This is a random sample of 120 pitchers that had their MLB debut in 2019 and includes their ERA for 2019 and 2020..</t>
  </si>
  <si>
    <r>
      <t xml:space="preserve">3.  Using the data in column B on the "MLB" tab, calculate the indicated sample statistics needed to test the null hypothesis H0: μ = 5 versus the alternative hypothesis H1: μ &gt; 5 with the significance level </t>
    </r>
    <r>
      <rPr>
        <sz val="12"/>
        <color theme="1"/>
        <rFont val="Calibri"/>
        <family val="2"/>
      </rPr>
      <t>α</t>
    </r>
    <r>
      <rPr>
        <sz val="12"/>
        <color theme="1"/>
        <rFont val="Times New Roman"/>
        <family val="2"/>
      </rPr>
      <t xml:space="preserve"> = 0.1</t>
    </r>
    <r>
      <rPr>
        <sz val="12"/>
        <color theme="1"/>
        <rFont val="Times New Roman"/>
        <family val="2"/>
      </rPr>
      <t>.</t>
    </r>
  </si>
  <si>
    <r>
      <t>H</t>
    </r>
    <r>
      <rPr>
        <vertAlign val="subscript"/>
        <sz val="12"/>
        <color theme="1"/>
        <rFont val="Times New Roman"/>
        <family val="1"/>
      </rPr>
      <t>0</t>
    </r>
    <r>
      <rPr>
        <sz val="12"/>
        <color theme="1"/>
        <rFont val="Times New Roman"/>
        <family val="1"/>
      </rPr>
      <t xml:space="preserve">: P = </t>
    </r>
  </si>
  <si>
    <t>Calculate the Sample Proportion P-Hat here ==&gt;</t>
  </si>
  <si>
    <t>Calculate the Variance of P-Hat here ==&gt;</t>
  </si>
  <si>
    <r>
      <t xml:space="preserve">4:  In column D of the MLB tab, use the IF function to create a 0/1 variable equal to 1 if the 2020 ERA &lt; 2019 ERA, and zero otherwise.  Use this 0/1 variable to test the null hypothesis that the proportion of pitchers whose ERA was lower in 2020 than it was in 2019 was equal to 0.45:  H0: P = 0.45, versus the alternative hypothesis that it was less then 0.6:  HA: P </t>
    </r>
    <r>
      <rPr>
        <sz val="12"/>
        <color theme="1"/>
        <rFont val="Calibri"/>
        <family val="2"/>
      </rPr>
      <t>≠</t>
    </r>
    <r>
      <rPr>
        <sz val="12"/>
        <color theme="1"/>
        <rFont val="Times New Roman"/>
        <family val="1"/>
      </rPr>
      <t xml:space="preserve"> 0,45 with </t>
    </r>
    <r>
      <rPr>
        <sz val="12"/>
        <color theme="1"/>
        <rFont val="Calibri"/>
        <family val="2"/>
      </rPr>
      <t>α = 0.05</t>
    </r>
    <r>
      <rPr>
        <sz val="12"/>
        <color theme="1"/>
        <rFont val="Times New Roman"/>
        <family val="1"/>
      </rPr>
      <t>, using the Normal Approximation to the Binomial Distribution.</t>
    </r>
  </si>
  <si>
    <t>Calculate your Z-Score here ==&gt;</t>
  </si>
  <si>
    <r>
      <t xml:space="preserve">5. Use column C of the MLB tab to test the null hypthesis regarding the Variance of ERA 2019.  H0: </t>
    </r>
    <r>
      <rPr>
        <sz val="12"/>
        <color theme="1"/>
        <rFont val="Calibri"/>
        <family val="2"/>
      </rPr>
      <t>σ</t>
    </r>
    <r>
      <rPr>
        <vertAlign val="superscript"/>
        <sz val="12"/>
        <color theme="1"/>
        <rFont val="Calibri"/>
        <family val="2"/>
      </rPr>
      <t>2</t>
    </r>
    <r>
      <rPr>
        <sz val="12"/>
        <color theme="1"/>
        <rFont val="Calibri"/>
        <family val="2"/>
      </rPr>
      <t xml:space="preserve"> = 90 versus HA: σ</t>
    </r>
    <r>
      <rPr>
        <vertAlign val="superscript"/>
        <sz val="12"/>
        <color theme="1"/>
        <rFont val="Calibri"/>
        <family val="2"/>
      </rPr>
      <t>2</t>
    </r>
    <r>
      <rPr>
        <sz val="12"/>
        <color theme="1"/>
        <rFont val="Calibri"/>
        <family val="2"/>
      </rPr>
      <t xml:space="preserve"> ≠ 90 with α=0.1</t>
    </r>
  </si>
  <si>
    <r>
      <t>H</t>
    </r>
    <r>
      <rPr>
        <vertAlign val="subscript"/>
        <sz val="12"/>
        <color theme="1"/>
        <rFont val="Times New Roman"/>
        <family val="1"/>
      </rPr>
      <t>0</t>
    </r>
    <r>
      <rPr>
        <sz val="12"/>
        <color theme="1"/>
        <rFont val="Times New Roman"/>
        <family val="1"/>
      </rPr>
      <t>: σ</t>
    </r>
    <r>
      <rPr>
        <vertAlign val="superscript"/>
        <sz val="12"/>
        <color theme="1"/>
        <rFont val="Times New Roman"/>
        <family val="1"/>
      </rPr>
      <t>2</t>
    </r>
    <r>
      <rPr>
        <sz val="12"/>
        <color theme="1"/>
        <rFont val="Times New Roman"/>
        <family val="1"/>
      </rPr>
      <t xml:space="preserve"> = </t>
    </r>
  </si>
  <si>
    <t>Use VAR.S to calculate the Sample Variance here ==&gt;</t>
  </si>
  <si>
    <t>Calculate your Chi-Square statistic here ==&gt;</t>
  </si>
  <si>
    <t>Using "CHISQ.INV" calculate the LOWER chi-square critical value ==&gt;</t>
  </si>
  <si>
    <t>Using "CHISQ.INV" calculate the UPPER chi-square critical value ==&gt;</t>
  </si>
  <si>
    <t>Conclusion ==&gt;</t>
  </si>
  <si>
    <t>Sample Mean ==&gt;</t>
  </si>
  <si>
    <t>Sample Variance ==&gt;</t>
  </si>
  <si>
    <t>Calculated t-statistic ==&gt;</t>
  </si>
  <si>
    <t>Critical t  ==&gt;</t>
  </si>
  <si>
    <t>Sample Proportion P-Hat ==&gt;</t>
  </si>
  <si>
    <t>Variance of P-Hat ==&gt;</t>
  </si>
  <si>
    <r>
      <t>Z</t>
    </r>
    <r>
      <rPr>
        <vertAlign val="subscript"/>
        <sz val="12"/>
        <color theme="1"/>
        <rFont val="Times New Roman"/>
        <family val="2"/>
      </rPr>
      <t>α/2</t>
    </r>
    <r>
      <rPr>
        <sz val="12"/>
        <color theme="1"/>
        <rFont val="Times New Roman"/>
        <family val="2"/>
      </rPr>
      <t xml:space="preserve"> ==&gt;</t>
    </r>
  </si>
  <si>
    <t>Calculated Chi-Square statistic ==&gt;</t>
  </si>
  <si>
    <t>UPPER chi-square critical value ==&gt;</t>
  </si>
  <si>
    <t>LOWER chi-square critical value ==&gt;</t>
  </si>
  <si>
    <t>SOLUTIONS</t>
  </si>
  <si>
    <t>X-bar</t>
  </si>
  <si>
    <t>n</t>
  </si>
  <si>
    <t>Reject</t>
  </si>
  <si>
    <t>Fail to Reject</t>
  </si>
  <si>
    <t>alpha</t>
  </si>
  <si>
    <t>ECMT 461 Homework #4:  Due in Canvas by midnight Friday, October 6th.</t>
  </si>
  <si>
    <t>All of your calculations and conclusions can be completed where indicated below.  This sheet is constructed to take your answers and populate the "Answer Sheet" tab.  When you are finished, you may print the "Aswer Sheet" to PDF to upload to eCampus or upload this workbook.  Use the same file naming convention as with the first homework:  "Lastname Firstname UIN HW3." Due in Canvas by midnight Friday, October 6th.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</si>
</sst>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2"/>
      <color theme="1"/>
      <name val="Times New Roman"/>
      <family val="2"/>
    </font>
    <font>
      <vertAlign val="subscript"/>
      <sz val="12"/>
      <color theme="1"/>
      <name val="Times New Roman"/>
      <family val="1"/>
    </font>
    <font>
      <b/>
      <sz val="12"/>
      <color theme="1"/>
      <name val="Times New Roman"/>
      <family val="2"/>
    </font>
    <font>
      <vertAlign val="superscript"/>
      <sz val="12"/>
      <color theme="1"/>
      <name val="Times New Roman"/>
      <family val="2"/>
    </font>
    <font>
      <vertAlign val="subscript"/>
      <sz val="12"/>
      <color theme="1"/>
      <name val="Times New Roman"/>
      <family val="2"/>
    </font>
    <font>
      <sz val="12"/>
      <color theme="1"/>
      <name val="Times New Roman"/>
      <family val="1"/>
    </font>
    <font>
      <b/>
      <sz val="12"/>
      <color theme="1"/>
      <name val="Times New Roman"/>
      <family val="1"/>
    </font>
    <font>
      <sz val="12"/>
      <color rgb="FF000000"/>
      <name val="Times New Roman"/>
      <family val="1"/>
    </font>
    <font>
      <vertAlign val="superscript"/>
      <sz val="12"/>
      <color theme="1"/>
      <name val="Times New Roman"/>
      <family val="1"/>
    </font>
    <font>
      <sz val="12"/>
      <color theme="1"/>
      <name val="Calibri"/>
      <family val="2"/>
    </font>
    <font>
      <vertAlign val="superscript"/>
      <sz val="12"/>
      <color theme="1"/>
      <name val="Calibr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applyAlignment="1">
      <alignment horizontal="right"/>
    </xf>
    <xf numFmtId="0" fontId="0" fillId="0" borderId="0" xfId="0" applyAlignment="1">
      <alignment wrapText="1"/>
    </xf>
    <xf numFmtId="0" fontId="0" fillId="0" borderId="0" xfId="0" applyAlignment="1">
      <alignment horizontal="right" wrapText="1"/>
    </xf>
    <xf numFmtId="3" fontId="0" fillId="0" borderId="0" xfId="0" applyNumberFormat="1"/>
    <xf numFmtId="164" fontId="0" fillId="0" borderId="0" xfId="0" applyNumberFormat="1"/>
    <xf numFmtId="0" fontId="2" fillId="0" borderId="0" xfId="0" applyFont="1" applyAlignment="1">
      <alignment wrapText="1"/>
    </xf>
    <xf numFmtId="0" fontId="0" fillId="2" borderId="0" xfId="0" applyFill="1"/>
    <xf numFmtId="0" fontId="5" fillId="0" borderId="0" xfId="0" applyFont="1" applyAlignment="1">
      <alignment wrapText="1"/>
    </xf>
    <xf numFmtId="0" fontId="5" fillId="0" borderId="0" xfId="0" applyFont="1"/>
    <xf numFmtId="0" fontId="5" fillId="0" borderId="0" xfId="0" applyFont="1" applyAlignment="1">
      <alignment horizontal="right"/>
    </xf>
    <xf numFmtId="2" fontId="5" fillId="0" borderId="0" xfId="0" applyNumberFormat="1" applyFont="1"/>
    <xf numFmtId="0" fontId="5" fillId="0" borderId="0" xfId="0" applyFont="1" applyAlignment="1">
      <alignment horizontal="left" wrapText="1"/>
    </xf>
    <xf numFmtId="0" fontId="7" fillId="0" borderId="0" xfId="0" applyFont="1" applyAlignment="1">
      <alignment horizontal="right"/>
    </xf>
    <xf numFmtId="3" fontId="5" fillId="0" borderId="0" xfId="0" applyNumberFormat="1" applyFont="1"/>
    <xf numFmtId="0" fontId="5" fillId="0" borderId="0" xfId="0" applyFont="1" applyAlignment="1">
      <alignment horizontal="right" wrapText="1"/>
    </xf>
    <xf numFmtId="164" fontId="5" fillId="0" borderId="0" xfId="0" applyNumberFormat="1" applyFont="1"/>
    <xf numFmtId="0" fontId="6" fillId="0" borderId="0" xfId="0" applyFont="1"/>
    <xf numFmtId="0" fontId="0" fillId="0" borderId="0" xfId="0" applyAlignment="1">
      <alignment horizontal="left" wrapText="1"/>
    </xf>
    <xf numFmtId="0" fontId="0" fillId="0" borderId="0" xfId="0" applyAlignment="1">
      <alignment horizontal="left"/>
    </xf>
    <xf numFmtId="0" fontId="6" fillId="2" borderId="0" xfId="0" applyFont="1" applyFill="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5"/>
  <sheetViews>
    <sheetView topLeftCell="A10" workbookViewId="0">
      <selection activeCell="A35" sqref="A35"/>
    </sheetView>
  </sheetViews>
  <sheetFormatPr defaultRowHeight="15.75" x14ac:dyDescent="0.25"/>
  <cols>
    <col min="1" max="1" width="30.75" customWidth="1"/>
    <col min="2" max="2" width="65.5" customWidth="1"/>
  </cols>
  <sheetData>
    <row r="1" spans="1:2" x14ac:dyDescent="0.25">
      <c r="A1" s="20" t="s">
        <v>15</v>
      </c>
      <c r="B1" s="20"/>
    </row>
    <row r="4" spans="1:2" x14ac:dyDescent="0.25">
      <c r="A4" s="1" t="s">
        <v>25</v>
      </c>
      <c r="B4" t="str">
        <f>'Question-Work Tab'!B5</f>
        <v>SOLUTIONS</v>
      </c>
    </row>
    <row r="5" spans="1:2" x14ac:dyDescent="0.25">
      <c r="A5" s="1" t="s">
        <v>26</v>
      </c>
      <c r="B5">
        <f>'Question-Work Tab'!B6</f>
        <v>0</v>
      </c>
    </row>
    <row r="6" spans="1:2" x14ac:dyDescent="0.25">
      <c r="A6" s="1" t="s">
        <v>27</v>
      </c>
      <c r="B6">
        <f>'Question-Work Tab'!B7</f>
        <v>0</v>
      </c>
    </row>
    <row r="8" spans="1:2" x14ac:dyDescent="0.25">
      <c r="A8" s="19" t="s">
        <v>1</v>
      </c>
    </row>
    <row r="9" spans="1:2" x14ac:dyDescent="0.25">
      <c r="A9" s="3" t="s">
        <v>30</v>
      </c>
      <c r="B9">
        <f>'Question-Work Tab'!B15</f>
        <v>1.76</v>
      </c>
    </row>
    <row r="10" spans="1:2" x14ac:dyDescent="0.25">
      <c r="A10" s="1" t="s">
        <v>163</v>
      </c>
      <c r="B10" t="str">
        <f>'Question-Work Tab'!B16</f>
        <v>Reject</v>
      </c>
    </row>
    <row r="12" spans="1:2" x14ac:dyDescent="0.25">
      <c r="A12" t="s">
        <v>2</v>
      </c>
    </row>
    <row r="13" spans="1:2" x14ac:dyDescent="0.25">
      <c r="A13" s="3" t="s">
        <v>30</v>
      </c>
      <c r="B13">
        <f>'Question-Work Tab'!B24</f>
        <v>1.76</v>
      </c>
    </row>
    <row r="14" spans="1:2" x14ac:dyDescent="0.25">
      <c r="A14" s="1" t="s">
        <v>163</v>
      </c>
      <c r="B14" t="str">
        <f>'Question-Work Tab'!B25</f>
        <v>Fail to Reject</v>
      </c>
    </row>
    <row r="16" spans="1:2" x14ac:dyDescent="0.25">
      <c r="A16" t="s">
        <v>3</v>
      </c>
    </row>
    <row r="17" spans="1:2" x14ac:dyDescent="0.25">
      <c r="A17" s="1" t="s">
        <v>164</v>
      </c>
      <c r="B17">
        <f>'Question-Work Tab'!B32</f>
        <v>6.3180833333333366</v>
      </c>
    </row>
    <row r="18" spans="1:2" x14ac:dyDescent="0.25">
      <c r="A18" s="1" t="s">
        <v>165</v>
      </c>
      <c r="B18">
        <f>'Question-Work Tab'!B33</f>
        <v>63.463976967787062</v>
      </c>
    </row>
    <row r="19" spans="1:2" x14ac:dyDescent="0.25">
      <c r="A19" s="1" t="s">
        <v>166</v>
      </c>
      <c r="B19">
        <f>'Question-Work Tab'!B34</f>
        <v>1.8124659222332165</v>
      </c>
    </row>
    <row r="20" spans="1:2" x14ac:dyDescent="0.25">
      <c r="A20" s="1" t="s">
        <v>167</v>
      </c>
      <c r="B20">
        <f>'Question-Work Tab'!B35</f>
        <v>1.2887061912215023</v>
      </c>
    </row>
    <row r="21" spans="1:2" x14ac:dyDescent="0.25">
      <c r="A21" s="1" t="s">
        <v>163</v>
      </c>
      <c r="B21" t="str">
        <f>'Question-Work Tab'!B36</f>
        <v>Reject</v>
      </c>
    </row>
    <row r="23" spans="1:2" x14ac:dyDescent="0.25">
      <c r="A23" s="19" t="s">
        <v>13</v>
      </c>
    </row>
    <row r="24" spans="1:2" x14ac:dyDescent="0.25">
      <c r="A24" s="10" t="s">
        <v>168</v>
      </c>
      <c r="B24">
        <f>'Question-Work Tab'!B42</f>
        <v>0.55000000000000004</v>
      </c>
    </row>
    <row r="25" spans="1:2" x14ac:dyDescent="0.25">
      <c r="A25" s="10" t="s">
        <v>169</v>
      </c>
      <c r="B25">
        <f>'Question-Work Tab'!B43</f>
        <v>2.0625000000000001E-3</v>
      </c>
    </row>
    <row r="26" spans="1:2" x14ac:dyDescent="0.25">
      <c r="A26" s="3" t="s">
        <v>30</v>
      </c>
      <c r="B26">
        <f>'Question-Work Tab'!B44</f>
        <v>2.2019275302527217</v>
      </c>
    </row>
    <row r="27" spans="1:2" ht="18.75" x14ac:dyDescent="0.35">
      <c r="A27" s="3" t="s">
        <v>170</v>
      </c>
      <c r="B27">
        <f>'Question-Work Tab'!B45</f>
        <v>1.9599639845400536</v>
      </c>
    </row>
    <row r="28" spans="1:2" x14ac:dyDescent="0.25">
      <c r="A28" s="1" t="s">
        <v>163</v>
      </c>
      <c r="B28" t="str">
        <f>'Question-Work Tab'!B46</f>
        <v>Reject</v>
      </c>
    </row>
    <row r="30" spans="1:2" x14ac:dyDescent="0.25">
      <c r="A30" t="s">
        <v>14</v>
      </c>
    </row>
    <row r="31" spans="1:2" x14ac:dyDescent="0.25">
      <c r="A31" s="10" t="s">
        <v>165</v>
      </c>
      <c r="B31">
        <f>'Question-Work Tab'!B51</f>
        <v>114.50742308123263</v>
      </c>
    </row>
    <row r="32" spans="1:2" x14ac:dyDescent="0.25">
      <c r="A32" s="10" t="s">
        <v>171</v>
      </c>
      <c r="B32">
        <f>'Question-Work Tab'!B52</f>
        <v>151.40425940740761</v>
      </c>
    </row>
    <row r="33" spans="1:2" x14ac:dyDescent="0.25">
      <c r="A33" s="3" t="s">
        <v>172</v>
      </c>
      <c r="B33">
        <f>'Question-Work Tab'!B53</f>
        <v>145.46074022476483</v>
      </c>
    </row>
    <row r="34" spans="1:2" x14ac:dyDescent="0.25">
      <c r="A34" s="3" t="s">
        <v>173</v>
      </c>
      <c r="B34">
        <f>'Question-Work Tab'!B54</f>
        <v>94.81123693930806</v>
      </c>
    </row>
    <row r="35" spans="1:2" x14ac:dyDescent="0.25">
      <c r="A35" s="1" t="s">
        <v>163</v>
      </c>
      <c r="B35" t="str">
        <f>'Question-Work Tab'!B55</f>
        <v>Reject</v>
      </c>
    </row>
  </sheetData>
  <mergeCells count="1">
    <mergeCell ref="A1:B1"/>
  </mergeCells>
  <printOptions gridLines="1"/>
  <pageMargins left="0.7" right="0.7" top="0.75" bottom="0.75" header="0.3" footer="0.3"/>
  <pageSetup scale="95" orientation="portrait" verticalDpi="0" r:id="rId1"/>
  <headerFooter>
    <oddHeader>&amp;LECMT 461&amp;RHomework #6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1"/>
  <sheetViews>
    <sheetView tabSelected="1" topLeftCell="A36" workbookViewId="0">
      <selection activeCell="D2" sqref="D2"/>
    </sheetView>
  </sheetViews>
  <sheetFormatPr defaultColWidth="9" defaultRowHeight="15.75" x14ac:dyDescent="0.25"/>
  <cols>
    <col min="1" max="1" width="65.625" customWidth="1"/>
    <col min="2" max="2" width="23.625" customWidth="1"/>
  </cols>
  <sheetData>
    <row r="1" spans="1:11" x14ac:dyDescent="0.25">
      <c r="A1" t="s">
        <v>180</v>
      </c>
    </row>
    <row r="2" spans="1:11" ht="111" customHeight="1" x14ac:dyDescent="0.25">
      <c r="A2" s="21" t="s">
        <v>181</v>
      </c>
      <c r="B2" s="21"/>
    </row>
    <row r="3" spans="1:11" x14ac:dyDescent="0.25">
      <c r="A3" s="17" t="s">
        <v>28</v>
      </c>
    </row>
    <row r="5" spans="1:11" x14ac:dyDescent="0.25">
      <c r="A5" s="1" t="s">
        <v>25</v>
      </c>
      <c r="B5" s="7" t="s">
        <v>174</v>
      </c>
    </row>
    <row r="6" spans="1:11" x14ac:dyDescent="0.25">
      <c r="A6" s="1" t="s">
        <v>26</v>
      </c>
      <c r="B6" s="7"/>
    </row>
    <row r="7" spans="1:11" x14ac:dyDescent="0.25">
      <c r="A7" s="1" t="s">
        <v>27</v>
      </c>
      <c r="B7" s="7"/>
    </row>
    <row r="9" spans="1:11" ht="66" x14ac:dyDescent="0.25">
      <c r="A9" s="2" t="s">
        <v>29</v>
      </c>
    </row>
    <row r="10" spans="1:11" ht="18.75" x14ac:dyDescent="0.35">
      <c r="A10" s="1" t="s">
        <v>6</v>
      </c>
      <c r="B10">
        <v>100</v>
      </c>
      <c r="D10" t="s">
        <v>175</v>
      </c>
      <c r="E10">
        <v>111</v>
      </c>
    </row>
    <row r="11" spans="1:11" ht="18.75" x14ac:dyDescent="0.25">
      <c r="A11" s="1" t="s">
        <v>7</v>
      </c>
      <c r="B11">
        <v>625</v>
      </c>
      <c r="D11" t="s">
        <v>176</v>
      </c>
      <c r="E11">
        <v>16</v>
      </c>
    </row>
    <row r="12" spans="1:11" ht="18.75" customHeight="1" x14ac:dyDescent="0.25">
      <c r="A12" s="1" t="s">
        <v>0</v>
      </c>
      <c r="B12">
        <v>0.05</v>
      </c>
    </row>
    <row r="13" spans="1:11" ht="18.75" x14ac:dyDescent="0.35">
      <c r="A13" s="3" t="s">
        <v>8</v>
      </c>
      <c r="B13" s="5">
        <f>_xlfn.NORM.S.INV(1-B12)</f>
        <v>1.6448536269514715</v>
      </c>
      <c r="D13" s="6"/>
      <c r="E13" s="6"/>
      <c r="F13" s="6"/>
      <c r="G13" s="6"/>
      <c r="H13" s="6"/>
      <c r="I13" s="6"/>
      <c r="J13" s="6"/>
      <c r="K13" s="6"/>
    </row>
    <row r="15" spans="1:11" x14ac:dyDescent="0.25">
      <c r="A15" s="3" t="s">
        <v>30</v>
      </c>
      <c r="B15">
        <f>(E10-B10)/SQRT(B11/E11)</f>
        <v>1.76</v>
      </c>
    </row>
    <row r="16" spans="1:11" x14ac:dyDescent="0.25">
      <c r="A16" s="3" t="s">
        <v>31</v>
      </c>
      <c r="B16" t="s">
        <v>177</v>
      </c>
      <c r="D16" s="6"/>
      <c r="E16" s="6"/>
      <c r="F16" s="6"/>
      <c r="G16" s="6"/>
      <c r="H16" s="6"/>
      <c r="I16" s="6"/>
      <c r="J16" s="6"/>
      <c r="K16" s="6"/>
    </row>
    <row r="18" spans="1:11" ht="66" x14ac:dyDescent="0.25">
      <c r="A18" s="2" t="s">
        <v>32</v>
      </c>
    </row>
    <row r="19" spans="1:11" ht="18.75" x14ac:dyDescent="0.35">
      <c r="A19" s="1" t="s">
        <v>6</v>
      </c>
      <c r="B19">
        <v>100</v>
      </c>
    </row>
    <row r="20" spans="1:11" ht="18.75" x14ac:dyDescent="0.25">
      <c r="A20" s="1" t="s">
        <v>7</v>
      </c>
      <c r="B20">
        <v>625</v>
      </c>
    </row>
    <row r="21" spans="1:11" ht="18.75" customHeight="1" x14ac:dyDescent="0.25">
      <c r="A21" s="1" t="s">
        <v>0</v>
      </c>
      <c r="B21">
        <v>0.05</v>
      </c>
    </row>
    <row r="22" spans="1:11" ht="18.75" x14ac:dyDescent="0.35">
      <c r="A22" s="3" t="s">
        <v>33</v>
      </c>
      <c r="B22" s="5">
        <f>_xlfn.NORM.S.INV(1-(B21/2))</f>
        <v>1.9599639845400536</v>
      </c>
      <c r="D22" s="6"/>
      <c r="E22" s="6"/>
      <c r="F22" s="6"/>
      <c r="G22" s="6"/>
      <c r="H22" s="6"/>
      <c r="I22" s="6"/>
      <c r="J22" s="6"/>
      <c r="K22" s="6"/>
    </row>
    <row r="24" spans="1:11" x14ac:dyDescent="0.25">
      <c r="A24" s="3" t="s">
        <v>30</v>
      </c>
      <c r="B24">
        <f>(E10-B19)/SQRT(B20/E11)</f>
        <v>1.76</v>
      </c>
    </row>
    <row r="25" spans="1:11" x14ac:dyDescent="0.25">
      <c r="A25" s="3" t="s">
        <v>31</v>
      </c>
      <c r="B25" t="s">
        <v>178</v>
      </c>
      <c r="D25" s="6"/>
      <c r="E25" s="6"/>
      <c r="F25" s="6"/>
      <c r="G25" s="6"/>
      <c r="H25" s="6"/>
      <c r="I25" s="6"/>
      <c r="J25" s="6"/>
      <c r="K25" s="6"/>
    </row>
    <row r="28" spans="1:11" ht="47.25" x14ac:dyDescent="0.25">
      <c r="A28" s="18" t="s">
        <v>150</v>
      </c>
    </row>
    <row r="29" spans="1:11" ht="47.25" x14ac:dyDescent="0.25">
      <c r="A29" s="2" t="s">
        <v>151</v>
      </c>
    </row>
    <row r="30" spans="1:11" ht="18.75" x14ac:dyDescent="0.35">
      <c r="A30" s="1" t="s">
        <v>6</v>
      </c>
      <c r="B30" s="4">
        <v>5</v>
      </c>
    </row>
    <row r="31" spans="1:11" x14ac:dyDescent="0.25">
      <c r="A31" s="1" t="s">
        <v>5</v>
      </c>
      <c r="B31">
        <f>COUNT(MLB!B2:B121)</f>
        <v>120</v>
      </c>
      <c r="D31" t="s">
        <v>179</v>
      </c>
      <c r="E31">
        <v>0.1</v>
      </c>
    </row>
    <row r="32" spans="1:11" x14ac:dyDescent="0.25">
      <c r="A32" s="1" t="s">
        <v>9</v>
      </c>
      <c r="B32">
        <f>AVERAGE(MLB!B2:B121)</f>
        <v>6.3180833333333366</v>
      </c>
    </row>
    <row r="33" spans="1:11" x14ac:dyDescent="0.25">
      <c r="A33" s="1" t="s">
        <v>10</v>
      </c>
      <c r="B33">
        <f>_xlfn.VAR.S(MLB!B2:B121)</f>
        <v>63.463976967787062</v>
      </c>
    </row>
    <row r="34" spans="1:11" x14ac:dyDescent="0.25">
      <c r="A34" s="1" t="s">
        <v>12</v>
      </c>
      <c r="B34">
        <f>(B32-B30)/SQRT(B33/B31)</f>
        <v>1.8124659222332165</v>
      </c>
    </row>
    <row r="35" spans="1:11" x14ac:dyDescent="0.25">
      <c r="A35" s="1" t="s">
        <v>11</v>
      </c>
      <c r="B35">
        <f>_xlfn.T.INV(1-E31,B31-1)</f>
        <v>1.2887061912215023</v>
      </c>
    </row>
    <row r="36" spans="1:11" x14ac:dyDescent="0.25">
      <c r="A36" s="1" t="s">
        <v>4</v>
      </c>
      <c r="B36" t="s">
        <v>177</v>
      </c>
    </row>
    <row r="39" spans="1:11" ht="94.5" x14ac:dyDescent="0.25">
      <c r="A39" s="8" t="s">
        <v>155</v>
      </c>
      <c r="B39" s="9"/>
    </row>
    <row r="40" spans="1:11" ht="18.75" x14ac:dyDescent="0.35">
      <c r="A40" s="10" t="s">
        <v>152</v>
      </c>
      <c r="B40" s="9">
        <v>0.45</v>
      </c>
    </row>
    <row r="41" spans="1:11" x14ac:dyDescent="0.25">
      <c r="A41" s="10" t="s">
        <v>5</v>
      </c>
      <c r="B41" s="9">
        <f>COUNT(MLB!C2:C121)</f>
        <v>120</v>
      </c>
      <c r="D41" t="s">
        <v>179</v>
      </c>
      <c r="E41">
        <v>0.05</v>
      </c>
    </row>
    <row r="42" spans="1:11" x14ac:dyDescent="0.25">
      <c r="A42" s="10" t="s">
        <v>153</v>
      </c>
      <c r="B42" s="11">
        <f>AVERAGE(MLB!D2:D121)</f>
        <v>0.55000000000000004</v>
      </c>
    </row>
    <row r="43" spans="1:11" x14ac:dyDescent="0.25">
      <c r="A43" s="10" t="s">
        <v>154</v>
      </c>
      <c r="B43" s="9">
        <f>B40*(1-B40)/B41</f>
        <v>2.0625000000000001E-3</v>
      </c>
    </row>
    <row r="44" spans="1:11" x14ac:dyDescent="0.25">
      <c r="A44" s="10" t="s">
        <v>156</v>
      </c>
      <c r="B44" s="9">
        <f>(B42-B40)/SQRT(B43)</f>
        <v>2.2019275302527217</v>
      </c>
    </row>
    <row r="45" spans="1:11" ht="18.75" x14ac:dyDescent="0.35">
      <c r="A45" s="3" t="s">
        <v>33</v>
      </c>
      <c r="B45" s="5">
        <f>_xlfn.NORM.S.INV(1-(E41/2))</f>
        <v>1.9599639845400536</v>
      </c>
      <c r="D45" s="6"/>
      <c r="E45" s="6"/>
      <c r="F45" s="6"/>
      <c r="G45" s="6"/>
      <c r="H45" s="6"/>
      <c r="I45" s="6"/>
      <c r="J45" s="6"/>
      <c r="K45" s="6"/>
    </row>
    <row r="46" spans="1:11" x14ac:dyDescent="0.25">
      <c r="A46" s="10" t="s">
        <v>4</v>
      </c>
      <c r="B46" s="9" t="s">
        <v>177</v>
      </c>
    </row>
    <row r="47" spans="1:11" x14ac:dyDescent="0.25">
      <c r="A47" s="10"/>
      <c r="B47" s="9"/>
    </row>
    <row r="48" spans="1:11" ht="33.75" x14ac:dyDescent="0.25">
      <c r="A48" s="12" t="s">
        <v>157</v>
      </c>
      <c r="B48" s="9"/>
    </row>
    <row r="49" spans="1:5" ht="20.25" x14ac:dyDescent="0.35">
      <c r="A49" s="10" t="s">
        <v>158</v>
      </c>
      <c r="B49" s="9">
        <v>90</v>
      </c>
    </row>
    <row r="50" spans="1:5" x14ac:dyDescent="0.25">
      <c r="A50" s="10" t="s">
        <v>5</v>
      </c>
      <c r="B50" s="9">
        <f>COUNT(MLB!C2:C121)</f>
        <v>120</v>
      </c>
      <c r="D50" t="s">
        <v>179</v>
      </c>
      <c r="E50">
        <v>0.1</v>
      </c>
    </row>
    <row r="51" spans="1:5" x14ac:dyDescent="0.25">
      <c r="A51" s="10" t="s">
        <v>159</v>
      </c>
      <c r="B51" s="9">
        <f>_xlfn.VAR.S(MLB!C2:C121)</f>
        <v>114.50742308123263</v>
      </c>
    </row>
    <row r="52" spans="1:5" x14ac:dyDescent="0.25">
      <c r="A52" s="10" t="s">
        <v>160</v>
      </c>
      <c r="B52" s="9">
        <f>(B50-1)*B51/B49</f>
        <v>151.40425940740761</v>
      </c>
    </row>
    <row r="53" spans="1:5" x14ac:dyDescent="0.25">
      <c r="A53" s="3" t="s">
        <v>162</v>
      </c>
      <c r="B53" s="9">
        <f>_xlfn.CHISQ.INV(1-(E50/2),B50-1)</f>
        <v>145.46074022476483</v>
      </c>
    </row>
    <row r="54" spans="1:5" x14ac:dyDescent="0.25">
      <c r="A54" s="3" t="s">
        <v>161</v>
      </c>
      <c r="B54" s="9">
        <f>_xlfn.CHISQ.INV(E50/2,B50-1)</f>
        <v>94.81123693930806</v>
      </c>
    </row>
    <row r="55" spans="1:5" x14ac:dyDescent="0.25">
      <c r="A55" s="10" t="s">
        <v>4</v>
      </c>
      <c r="B55" s="9" t="s">
        <v>177</v>
      </c>
    </row>
    <row r="56" spans="1:5" x14ac:dyDescent="0.25">
      <c r="A56" s="10"/>
      <c r="B56" s="9"/>
    </row>
    <row r="57" spans="1:5" x14ac:dyDescent="0.25">
      <c r="A57" s="9"/>
      <c r="B57" s="9"/>
    </row>
    <row r="58" spans="1:5" x14ac:dyDescent="0.25">
      <c r="A58" s="9"/>
      <c r="B58" s="9"/>
    </row>
    <row r="59" spans="1:5" x14ac:dyDescent="0.25">
      <c r="A59" s="12"/>
      <c r="B59" s="9"/>
    </row>
    <row r="60" spans="1:5" x14ac:dyDescent="0.25">
      <c r="A60" s="10"/>
      <c r="B60" s="9"/>
    </row>
    <row r="61" spans="1:5" x14ac:dyDescent="0.25">
      <c r="A61" s="10"/>
      <c r="B61" s="9"/>
    </row>
    <row r="62" spans="1:5" x14ac:dyDescent="0.25">
      <c r="A62" s="10"/>
      <c r="B62" s="9"/>
    </row>
    <row r="63" spans="1:5" x14ac:dyDescent="0.25">
      <c r="A63" s="13"/>
      <c r="B63" s="14"/>
    </row>
    <row r="64" spans="1:5" x14ac:dyDescent="0.25">
      <c r="A64" s="13"/>
      <c r="B64" s="14"/>
    </row>
    <row r="65" spans="1:2" x14ac:dyDescent="0.25">
      <c r="A65" s="10"/>
      <c r="B65" s="11"/>
    </row>
    <row r="66" spans="1:2" x14ac:dyDescent="0.25">
      <c r="A66" s="10"/>
      <c r="B66" s="11"/>
    </row>
    <row r="67" spans="1:2" x14ac:dyDescent="0.25">
      <c r="A67" s="10"/>
      <c r="B67" s="9"/>
    </row>
    <row r="68" spans="1:2" x14ac:dyDescent="0.25">
      <c r="A68" s="9"/>
      <c r="B68" s="9"/>
    </row>
    <row r="69" spans="1:2" x14ac:dyDescent="0.25">
      <c r="A69" s="10"/>
      <c r="B69" s="9"/>
    </row>
    <row r="70" spans="1:2" x14ac:dyDescent="0.25">
      <c r="A70" s="15"/>
      <c r="B70" s="9"/>
    </row>
    <row r="71" spans="1:2" x14ac:dyDescent="0.25">
      <c r="A71" s="10"/>
      <c r="B71" s="9"/>
    </row>
    <row r="72" spans="1:2" x14ac:dyDescent="0.25">
      <c r="A72" s="10"/>
      <c r="B72" s="9"/>
    </row>
    <row r="73" spans="1:2" x14ac:dyDescent="0.25">
      <c r="A73" s="10"/>
      <c r="B73" s="9"/>
    </row>
    <row r="74" spans="1:2" x14ac:dyDescent="0.25">
      <c r="A74" s="15"/>
      <c r="B74" s="9"/>
    </row>
    <row r="75" spans="1:2" x14ac:dyDescent="0.25">
      <c r="A75" s="10"/>
      <c r="B75" s="9"/>
    </row>
    <row r="76" spans="1:2" x14ac:dyDescent="0.25">
      <c r="A76" s="9"/>
      <c r="B76" s="9"/>
    </row>
    <row r="77" spans="1:2" x14ac:dyDescent="0.25">
      <c r="A77" s="8"/>
      <c r="B77" s="9"/>
    </row>
    <row r="78" spans="1:2" x14ac:dyDescent="0.25">
      <c r="A78" s="10"/>
      <c r="B78" s="9"/>
    </row>
    <row r="79" spans="1:2" x14ac:dyDescent="0.25">
      <c r="A79" s="10"/>
      <c r="B79" s="9"/>
    </row>
    <row r="80" spans="1:2" x14ac:dyDescent="0.25">
      <c r="A80" s="10"/>
      <c r="B80" s="9"/>
    </row>
    <row r="81" spans="1:2" x14ac:dyDescent="0.25">
      <c r="A81" s="13"/>
      <c r="B81" s="9"/>
    </row>
    <row r="82" spans="1:2" x14ac:dyDescent="0.25">
      <c r="A82" s="13"/>
      <c r="B82" s="9"/>
    </row>
    <row r="83" spans="1:2" x14ac:dyDescent="0.25">
      <c r="A83" s="10"/>
      <c r="B83" s="9"/>
    </row>
    <row r="84" spans="1:2" x14ac:dyDescent="0.25">
      <c r="A84" s="10"/>
      <c r="B84" s="11"/>
    </row>
    <row r="85" spans="1:2" x14ac:dyDescent="0.25">
      <c r="A85" s="10"/>
      <c r="B85" s="11"/>
    </row>
    <row r="86" spans="1:2" x14ac:dyDescent="0.25">
      <c r="A86" s="10"/>
      <c r="B86" s="9"/>
    </row>
    <row r="87" spans="1:2" x14ac:dyDescent="0.25">
      <c r="A87" s="9"/>
      <c r="B87" s="9"/>
    </row>
    <row r="88" spans="1:2" x14ac:dyDescent="0.25">
      <c r="A88" s="10"/>
      <c r="B88" s="9"/>
    </row>
    <row r="89" spans="1:2" x14ac:dyDescent="0.25">
      <c r="A89" s="10"/>
      <c r="B89" s="9"/>
    </row>
    <row r="90" spans="1:2" x14ac:dyDescent="0.25">
      <c r="A90" s="10"/>
      <c r="B90" s="9"/>
    </row>
    <row r="91" spans="1:2" x14ac:dyDescent="0.25">
      <c r="A91" s="9"/>
      <c r="B91" s="9"/>
    </row>
    <row r="92" spans="1:2" x14ac:dyDescent="0.25">
      <c r="A92" s="10"/>
      <c r="B92" s="9"/>
    </row>
    <row r="93" spans="1:2" x14ac:dyDescent="0.25">
      <c r="A93" s="10"/>
      <c r="B93" s="9"/>
    </row>
    <row r="94" spans="1:2" x14ac:dyDescent="0.25">
      <c r="A94" s="10"/>
      <c r="B94" s="9"/>
    </row>
    <row r="95" spans="1:2" x14ac:dyDescent="0.25">
      <c r="A95" s="9"/>
      <c r="B95" s="9"/>
    </row>
    <row r="96" spans="1:2" x14ac:dyDescent="0.25">
      <c r="A96" s="12"/>
      <c r="B96" s="9"/>
    </row>
    <row r="97" spans="1:2" x14ac:dyDescent="0.25">
      <c r="A97" s="10"/>
      <c r="B97" s="9"/>
    </row>
    <row r="98" spans="1:2" x14ac:dyDescent="0.25">
      <c r="A98" s="10"/>
      <c r="B98" s="9"/>
    </row>
    <row r="99" spans="1:2" x14ac:dyDescent="0.25">
      <c r="A99" s="10"/>
      <c r="B99" s="9"/>
    </row>
    <row r="100" spans="1:2" x14ac:dyDescent="0.25">
      <c r="A100" s="10"/>
      <c r="B100" s="16"/>
    </row>
    <row r="101" spans="1:2" x14ac:dyDescent="0.25">
      <c r="A101" s="10"/>
      <c r="B101" s="16"/>
    </row>
    <row r="102" spans="1:2" x14ac:dyDescent="0.25">
      <c r="A102" s="10"/>
      <c r="B102" s="9"/>
    </row>
    <row r="103" spans="1:2" x14ac:dyDescent="0.25">
      <c r="A103" s="10"/>
      <c r="B103" s="9"/>
    </row>
    <row r="104" spans="1:2" x14ac:dyDescent="0.25">
      <c r="A104" s="9"/>
      <c r="B104" s="9"/>
    </row>
    <row r="105" spans="1:2" x14ac:dyDescent="0.25">
      <c r="A105" s="10"/>
      <c r="B105" s="9"/>
    </row>
    <row r="106" spans="1:2" x14ac:dyDescent="0.25">
      <c r="A106" s="15"/>
      <c r="B106" s="9"/>
    </row>
    <row r="107" spans="1:2" x14ac:dyDescent="0.25">
      <c r="A107" s="10"/>
      <c r="B107" s="9"/>
    </row>
    <row r="108" spans="1:2" x14ac:dyDescent="0.25">
      <c r="A108" s="9"/>
      <c r="B108" s="9"/>
    </row>
    <row r="109" spans="1:2" x14ac:dyDescent="0.25">
      <c r="A109" s="10"/>
      <c r="B109" s="9"/>
    </row>
    <row r="110" spans="1:2" x14ac:dyDescent="0.25">
      <c r="A110" s="15"/>
      <c r="B110" s="9"/>
    </row>
    <row r="111" spans="1:2" x14ac:dyDescent="0.25">
      <c r="A111" s="10"/>
      <c r="B111" s="9"/>
    </row>
    <row r="112" spans="1:2" x14ac:dyDescent="0.25">
      <c r="A112" s="9"/>
      <c r="B112" s="9"/>
    </row>
    <row r="113" spans="1:2" x14ac:dyDescent="0.25">
      <c r="A113" s="8"/>
      <c r="B113" s="9"/>
    </row>
    <row r="114" spans="1:2" x14ac:dyDescent="0.25">
      <c r="A114" s="10"/>
      <c r="B114" s="9"/>
    </row>
    <row r="115" spans="1:2" x14ac:dyDescent="0.25">
      <c r="A115" s="10"/>
      <c r="B115" s="9"/>
    </row>
    <row r="116" spans="1:2" x14ac:dyDescent="0.25">
      <c r="A116" s="10"/>
      <c r="B116" s="9"/>
    </row>
    <row r="117" spans="1:2" x14ac:dyDescent="0.25">
      <c r="A117" s="13"/>
      <c r="B117" s="9"/>
    </row>
    <row r="118" spans="1:2" x14ac:dyDescent="0.25">
      <c r="A118" s="13"/>
      <c r="B118" s="9"/>
    </row>
    <row r="119" spans="1:2" x14ac:dyDescent="0.25">
      <c r="A119" s="10"/>
      <c r="B119" s="9"/>
    </row>
    <row r="120" spans="1:2" x14ac:dyDescent="0.25">
      <c r="A120" s="10"/>
      <c r="B120" s="9"/>
    </row>
    <row r="121" spans="1:2" x14ac:dyDescent="0.25">
      <c r="A121" s="10"/>
      <c r="B121" s="9"/>
    </row>
  </sheetData>
  <mergeCells count="1">
    <mergeCell ref="A2: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50849-B39E-4356-9637-062A7FE3CC4B}">
  <dimension ref="A1:J121"/>
  <sheetViews>
    <sheetView workbookViewId="0">
      <selection activeCell="F6" sqref="F6"/>
    </sheetView>
  </sheetViews>
  <sheetFormatPr defaultRowHeight="15.75" x14ac:dyDescent="0.25"/>
  <cols>
    <col min="1" max="3" width="11.625" customWidth="1"/>
    <col min="4" max="4" width="20" customWidth="1"/>
  </cols>
  <sheetData>
    <row r="1" spans="1:10" ht="31.5" x14ac:dyDescent="0.25">
      <c r="A1" t="s">
        <v>34</v>
      </c>
      <c r="B1" t="s">
        <v>147</v>
      </c>
      <c r="C1" t="s">
        <v>148</v>
      </c>
      <c r="D1" s="2" t="s">
        <v>149</v>
      </c>
    </row>
    <row r="2" spans="1:10" x14ac:dyDescent="0.25">
      <c r="A2" t="s">
        <v>60</v>
      </c>
      <c r="B2">
        <v>2.7</v>
      </c>
      <c r="C2">
        <v>1.04</v>
      </c>
      <c r="D2">
        <f>IF(B2&lt;C2,1,0)</f>
        <v>0</v>
      </c>
    </row>
    <row r="3" spans="1:10" x14ac:dyDescent="0.25">
      <c r="A3" t="s">
        <v>81</v>
      </c>
      <c r="B3">
        <v>2.63</v>
      </c>
      <c r="C3">
        <v>0</v>
      </c>
      <c r="D3">
        <f t="shared" ref="D3:D66" si="0">IF(B3&lt;C3,1,0)</f>
        <v>0</v>
      </c>
      <c r="H3">
        <f>COUNT(C2:C121)</f>
        <v>120</v>
      </c>
    </row>
    <row r="4" spans="1:10" x14ac:dyDescent="0.25">
      <c r="A4" t="s">
        <v>54</v>
      </c>
      <c r="B4">
        <v>3.96</v>
      </c>
      <c r="C4">
        <v>4.8600000000000003</v>
      </c>
      <c r="D4">
        <f t="shared" si="0"/>
        <v>1</v>
      </c>
      <c r="H4">
        <f>_xlfn.VAR.S(C2:C121)</f>
        <v>114.50742308123263</v>
      </c>
    </row>
    <row r="5" spans="1:10" x14ac:dyDescent="0.25">
      <c r="A5" t="s">
        <v>99</v>
      </c>
      <c r="B5">
        <v>3.38</v>
      </c>
      <c r="C5">
        <v>6.75</v>
      </c>
      <c r="D5">
        <f t="shared" si="0"/>
        <v>1</v>
      </c>
    </row>
    <row r="6" spans="1:10" x14ac:dyDescent="0.25">
      <c r="A6" t="s">
        <v>99</v>
      </c>
      <c r="B6">
        <v>3.38</v>
      </c>
      <c r="C6">
        <v>0</v>
      </c>
      <c r="D6">
        <f t="shared" si="0"/>
        <v>0</v>
      </c>
      <c r="H6">
        <v>90</v>
      </c>
      <c r="J6">
        <f>SQRT(H6)</f>
        <v>9.4868329805051381</v>
      </c>
    </row>
    <row r="7" spans="1:10" x14ac:dyDescent="0.25">
      <c r="A7" t="s">
        <v>96</v>
      </c>
      <c r="B7">
        <v>2.95</v>
      </c>
      <c r="C7">
        <v>7.3</v>
      </c>
      <c r="D7">
        <f t="shared" si="0"/>
        <v>1</v>
      </c>
      <c r="H7">
        <f>(H3-1)*H4/H6</f>
        <v>151.40425940740761</v>
      </c>
    </row>
    <row r="8" spans="1:10" x14ac:dyDescent="0.25">
      <c r="A8" t="s">
        <v>124</v>
      </c>
      <c r="B8">
        <v>0.55000000000000004</v>
      </c>
      <c r="C8">
        <v>3.92</v>
      </c>
      <c r="D8">
        <f t="shared" si="0"/>
        <v>1</v>
      </c>
    </row>
    <row r="9" spans="1:10" x14ac:dyDescent="0.25">
      <c r="A9" t="s">
        <v>124</v>
      </c>
      <c r="B9">
        <v>0.55000000000000004</v>
      </c>
      <c r="C9">
        <v>2.11</v>
      </c>
      <c r="D9">
        <f t="shared" si="0"/>
        <v>1</v>
      </c>
      <c r="H9">
        <v>0.05</v>
      </c>
    </row>
    <row r="10" spans="1:10" x14ac:dyDescent="0.25">
      <c r="A10" t="s">
        <v>114</v>
      </c>
      <c r="B10">
        <v>3.52</v>
      </c>
      <c r="C10">
        <v>5.44</v>
      </c>
      <c r="D10">
        <f t="shared" si="0"/>
        <v>1</v>
      </c>
      <c r="H10">
        <f>_xlfn.CHISQ.INV(1-H9,H3-1)</f>
        <v>145.46074022476483</v>
      </c>
    </row>
    <row r="11" spans="1:10" x14ac:dyDescent="0.25">
      <c r="A11" t="s">
        <v>135</v>
      </c>
      <c r="B11">
        <v>7.71</v>
      </c>
      <c r="C11">
        <v>3.03</v>
      </c>
      <c r="D11">
        <f t="shared" si="0"/>
        <v>0</v>
      </c>
      <c r="H11">
        <f>_xlfn.CHISQ.INV(H9,H3-1)</f>
        <v>94.81123693930806</v>
      </c>
    </row>
    <row r="12" spans="1:10" x14ac:dyDescent="0.25">
      <c r="A12" t="s">
        <v>70</v>
      </c>
      <c r="B12">
        <v>7.11</v>
      </c>
      <c r="C12">
        <v>6.55</v>
      </c>
      <c r="D12">
        <f t="shared" si="0"/>
        <v>0</v>
      </c>
    </row>
    <row r="13" spans="1:10" x14ac:dyDescent="0.25">
      <c r="A13" t="s">
        <v>68</v>
      </c>
      <c r="B13">
        <v>4.05</v>
      </c>
      <c r="C13">
        <v>5.49</v>
      </c>
      <c r="D13">
        <f t="shared" si="0"/>
        <v>1</v>
      </c>
    </row>
    <row r="14" spans="1:10" x14ac:dyDescent="0.25">
      <c r="A14" t="s">
        <v>121</v>
      </c>
      <c r="B14">
        <v>12.27</v>
      </c>
      <c r="C14">
        <v>5.95</v>
      </c>
      <c r="D14">
        <f t="shared" si="0"/>
        <v>0</v>
      </c>
    </row>
    <row r="15" spans="1:10" x14ac:dyDescent="0.25">
      <c r="A15" t="s">
        <v>55</v>
      </c>
      <c r="B15">
        <v>6.75</v>
      </c>
      <c r="C15">
        <v>54</v>
      </c>
      <c r="D15">
        <f t="shared" si="0"/>
        <v>1</v>
      </c>
    </row>
    <row r="16" spans="1:10" x14ac:dyDescent="0.25">
      <c r="A16" t="s">
        <v>134</v>
      </c>
      <c r="B16">
        <v>3.68</v>
      </c>
      <c r="C16">
        <v>4.5599999999999996</v>
      </c>
      <c r="D16">
        <f t="shared" si="0"/>
        <v>1</v>
      </c>
    </row>
    <row r="17" spans="1:4" x14ac:dyDescent="0.25">
      <c r="A17" t="s">
        <v>111</v>
      </c>
      <c r="B17">
        <v>0</v>
      </c>
      <c r="C17">
        <v>4.5</v>
      </c>
      <c r="D17">
        <f t="shared" si="0"/>
        <v>1</v>
      </c>
    </row>
    <row r="18" spans="1:4" x14ac:dyDescent="0.25">
      <c r="A18" t="s">
        <v>86</v>
      </c>
      <c r="B18">
        <v>2.42</v>
      </c>
      <c r="C18">
        <v>4.87</v>
      </c>
      <c r="D18">
        <f t="shared" si="0"/>
        <v>1</v>
      </c>
    </row>
    <row r="19" spans="1:4" x14ac:dyDescent="0.25">
      <c r="A19" t="s">
        <v>120</v>
      </c>
      <c r="B19">
        <v>3.99</v>
      </c>
      <c r="C19">
        <v>4.58</v>
      </c>
      <c r="D19">
        <f t="shared" si="0"/>
        <v>1</v>
      </c>
    </row>
    <row r="20" spans="1:4" x14ac:dyDescent="0.25">
      <c r="A20" t="s">
        <v>82</v>
      </c>
      <c r="B20">
        <v>4.01</v>
      </c>
      <c r="C20">
        <v>5.79</v>
      </c>
      <c r="D20">
        <f t="shared" si="0"/>
        <v>1</v>
      </c>
    </row>
    <row r="21" spans="1:4" x14ac:dyDescent="0.25">
      <c r="A21" t="s">
        <v>122</v>
      </c>
      <c r="B21">
        <v>4.74</v>
      </c>
      <c r="C21">
        <v>2.34</v>
      </c>
      <c r="D21">
        <f t="shared" si="0"/>
        <v>0</v>
      </c>
    </row>
    <row r="22" spans="1:4" x14ac:dyDescent="0.25">
      <c r="A22" t="s">
        <v>106</v>
      </c>
      <c r="B22">
        <v>4.3600000000000003</v>
      </c>
      <c r="C22">
        <v>5.31</v>
      </c>
      <c r="D22">
        <f t="shared" si="0"/>
        <v>1</v>
      </c>
    </row>
    <row r="23" spans="1:4" x14ac:dyDescent="0.25">
      <c r="A23" t="s">
        <v>117</v>
      </c>
      <c r="B23">
        <v>9.82</v>
      </c>
      <c r="C23">
        <v>3.58</v>
      </c>
      <c r="D23">
        <f t="shared" si="0"/>
        <v>0</v>
      </c>
    </row>
    <row r="24" spans="1:4" x14ac:dyDescent="0.25">
      <c r="A24" t="s">
        <v>42</v>
      </c>
      <c r="B24">
        <v>17.18</v>
      </c>
      <c r="C24">
        <v>10.61</v>
      </c>
      <c r="D24">
        <f t="shared" si="0"/>
        <v>0</v>
      </c>
    </row>
    <row r="25" spans="1:4" x14ac:dyDescent="0.25">
      <c r="A25" t="s">
        <v>73</v>
      </c>
      <c r="B25">
        <v>10.5</v>
      </c>
      <c r="C25">
        <v>7.36</v>
      </c>
      <c r="D25">
        <f t="shared" si="0"/>
        <v>0</v>
      </c>
    </row>
    <row r="26" spans="1:4" x14ac:dyDescent="0.25">
      <c r="A26" t="s">
        <v>47</v>
      </c>
      <c r="B26">
        <v>4.05</v>
      </c>
      <c r="C26">
        <v>1.59</v>
      </c>
      <c r="D26">
        <f t="shared" si="0"/>
        <v>0</v>
      </c>
    </row>
    <row r="27" spans="1:4" x14ac:dyDescent="0.25">
      <c r="A27" t="s">
        <v>85</v>
      </c>
      <c r="B27">
        <v>12.66</v>
      </c>
      <c r="C27">
        <v>5.77</v>
      </c>
      <c r="D27">
        <f t="shared" si="0"/>
        <v>0</v>
      </c>
    </row>
    <row r="28" spans="1:4" x14ac:dyDescent="0.25">
      <c r="A28" t="s">
        <v>145</v>
      </c>
      <c r="B28">
        <v>4.34</v>
      </c>
      <c r="C28">
        <v>2.7</v>
      </c>
      <c r="D28">
        <f t="shared" si="0"/>
        <v>0</v>
      </c>
    </row>
    <row r="29" spans="1:4" x14ac:dyDescent="0.25">
      <c r="A29" t="s">
        <v>100</v>
      </c>
      <c r="B29">
        <v>3.89</v>
      </c>
      <c r="C29">
        <v>6.5</v>
      </c>
      <c r="D29">
        <f t="shared" si="0"/>
        <v>1</v>
      </c>
    </row>
    <row r="30" spans="1:4" x14ac:dyDescent="0.25">
      <c r="A30" t="s">
        <v>123</v>
      </c>
      <c r="B30">
        <v>2.7</v>
      </c>
      <c r="C30">
        <v>9.35</v>
      </c>
      <c r="D30">
        <f t="shared" si="0"/>
        <v>1</v>
      </c>
    </row>
    <row r="31" spans="1:4" x14ac:dyDescent="0.25">
      <c r="A31" t="s">
        <v>123</v>
      </c>
      <c r="B31">
        <v>2.7</v>
      </c>
      <c r="C31">
        <v>5.1100000000000003</v>
      </c>
      <c r="D31">
        <f t="shared" si="0"/>
        <v>1</v>
      </c>
    </row>
    <row r="32" spans="1:4" x14ac:dyDescent="0.25">
      <c r="A32" t="s">
        <v>139</v>
      </c>
      <c r="B32">
        <v>18</v>
      </c>
      <c r="C32">
        <v>5.4</v>
      </c>
      <c r="D32">
        <f t="shared" si="0"/>
        <v>0</v>
      </c>
    </row>
    <row r="33" spans="1:4" x14ac:dyDescent="0.25">
      <c r="A33" t="s">
        <v>49</v>
      </c>
      <c r="B33">
        <v>2.75</v>
      </c>
      <c r="C33">
        <v>2.89</v>
      </c>
      <c r="D33">
        <f t="shared" si="0"/>
        <v>1</v>
      </c>
    </row>
    <row r="34" spans="1:4" x14ac:dyDescent="0.25">
      <c r="A34" t="s">
        <v>49</v>
      </c>
      <c r="B34">
        <v>2.75</v>
      </c>
      <c r="C34">
        <v>2.72</v>
      </c>
      <c r="D34">
        <f t="shared" si="0"/>
        <v>0</v>
      </c>
    </row>
    <row r="35" spans="1:4" x14ac:dyDescent="0.25">
      <c r="A35" t="s">
        <v>133</v>
      </c>
      <c r="B35">
        <v>1.66</v>
      </c>
      <c r="C35">
        <v>12.15</v>
      </c>
      <c r="D35">
        <f t="shared" si="0"/>
        <v>1</v>
      </c>
    </row>
    <row r="36" spans="1:4" x14ac:dyDescent="0.25">
      <c r="A36" t="s">
        <v>78</v>
      </c>
      <c r="B36">
        <v>10.8</v>
      </c>
      <c r="C36">
        <v>5.77</v>
      </c>
      <c r="D36">
        <f t="shared" si="0"/>
        <v>0</v>
      </c>
    </row>
    <row r="37" spans="1:4" x14ac:dyDescent="0.25">
      <c r="A37" t="s">
        <v>84</v>
      </c>
      <c r="B37">
        <v>5.4</v>
      </c>
      <c r="C37">
        <v>10.5</v>
      </c>
      <c r="D37">
        <f t="shared" si="0"/>
        <v>1</v>
      </c>
    </row>
    <row r="38" spans="1:4" x14ac:dyDescent="0.25">
      <c r="A38" t="s">
        <v>130</v>
      </c>
      <c r="B38">
        <v>6.57</v>
      </c>
      <c r="C38">
        <v>5.1100000000000003</v>
      </c>
      <c r="D38">
        <f t="shared" si="0"/>
        <v>0</v>
      </c>
    </row>
    <row r="39" spans="1:4" x14ac:dyDescent="0.25">
      <c r="A39" t="s">
        <v>130</v>
      </c>
      <c r="B39">
        <v>6.57</v>
      </c>
      <c r="C39">
        <v>9</v>
      </c>
      <c r="D39">
        <f t="shared" si="0"/>
        <v>1</v>
      </c>
    </row>
    <row r="40" spans="1:4" x14ac:dyDescent="0.25">
      <c r="A40" t="s">
        <v>110</v>
      </c>
      <c r="B40">
        <v>6.75</v>
      </c>
      <c r="C40">
        <v>1.48</v>
      </c>
      <c r="D40">
        <f t="shared" si="0"/>
        <v>0</v>
      </c>
    </row>
    <row r="41" spans="1:4" x14ac:dyDescent="0.25">
      <c r="A41" t="s">
        <v>107</v>
      </c>
      <c r="B41">
        <v>2.31</v>
      </c>
      <c r="C41">
        <v>2.93</v>
      </c>
      <c r="D41">
        <f t="shared" si="0"/>
        <v>1</v>
      </c>
    </row>
    <row r="42" spans="1:4" x14ac:dyDescent="0.25">
      <c r="A42" t="s">
        <v>92</v>
      </c>
      <c r="B42">
        <v>3.09</v>
      </c>
      <c r="C42">
        <v>4.66</v>
      </c>
      <c r="D42">
        <f t="shared" si="0"/>
        <v>1</v>
      </c>
    </row>
    <row r="43" spans="1:4" x14ac:dyDescent="0.25">
      <c r="A43" t="s">
        <v>103</v>
      </c>
      <c r="B43">
        <v>14.73</v>
      </c>
      <c r="C43">
        <v>4.1500000000000004</v>
      </c>
      <c r="D43">
        <f t="shared" si="0"/>
        <v>0</v>
      </c>
    </row>
    <row r="44" spans="1:4" x14ac:dyDescent="0.25">
      <c r="A44" t="s">
        <v>65</v>
      </c>
      <c r="B44">
        <v>1.17</v>
      </c>
      <c r="C44">
        <v>3.65</v>
      </c>
      <c r="D44">
        <f t="shared" si="0"/>
        <v>1</v>
      </c>
    </row>
    <row r="45" spans="1:4" x14ac:dyDescent="0.25">
      <c r="A45" t="s">
        <v>108</v>
      </c>
      <c r="B45">
        <v>7.61</v>
      </c>
      <c r="C45">
        <v>3.81</v>
      </c>
      <c r="D45">
        <f t="shared" si="0"/>
        <v>0</v>
      </c>
    </row>
    <row r="46" spans="1:4" x14ac:dyDescent="0.25">
      <c r="A46" t="s">
        <v>119</v>
      </c>
      <c r="B46">
        <v>3.63</v>
      </c>
      <c r="C46">
        <v>9</v>
      </c>
      <c r="D46">
        <f t="shared" si="0"/>
        <v>1</v>
      </c>
    </row>
    <row r="47" spans="1:4" x14ac:dyDescent="0.25">
      <c r="A47" t="s">
        <v>128</v>
      </c>
      <c r="B47">
        <v>4.1500000000000004</v>
      </c>
      <c r="C47">
        <v>1.42</v>
      </c>
      <c r="D47">
        <f t="shared" si="0"/>
        <v>0</v>
      </c>
    </row>
    <row r="48" spans="1:4" x14ac:dyDescent="0.25">
      <c r="A48" t="s">
        <v>37</v>
      </c>
      <c r="B48">
        <v>0</v>
      </c>
      <c r="C48">
        <v>4.5</v>
      </c>
      <c r="D48">
        <f t="shared" si="0"/>
        <v>1</v>
      </c>
    </row>
    <row r="49" spans="1:4" x14ac:dyDescent="0.25">
      <c r="A49" t="s">
        <v>37</v>
      </c>
      <c r="B49">
        <v>0</v>
      </c>
      <c r="C49">
        <v>5.63</v>
      </c>
      <c r="D49">
        <f t="shared" si="0"/>
        <v>1</v>
      </c>
    </row>
    <row r="50" spans="1:4" x14ac:dyDescent="0.25">
      <c r="A50" t="s">
        <v>40</v>
      </c>
      <c r="B50">
        <v>3.63</v>
      </c>
      <c r="C50">
        <v>108</v>
      </c>
      <c r="D50">
        <f t="shared" si="0"/>
        <v>1</v>
      </c>
    </row>
    <row r="51" spans="1:4" x14ac:dyDescent="0.25">
      <c r="A51" t="s">
        <v>141</v>
      </c>
      <c r="B51">
        <v>5.25</v>
      </c>
      <c r="C51">
        <v>2.95</v>
      </c>
      <c r="D51">
        <f t="shared" si="0"/>
        <v>0</v>
      </c>
    </row>
    <row r="52" spans="1:4" x14ac:dyDescent="0.25">
      <c r="A52" t="s">
        <v>101</v>
      </c>
      <c r="B52">
        <v>3.2</v>
      </c>
      <c r="C52">
        <v>4.26</v>
      </c>
      <c r="D52">
        <f t="shared" si="0"/>
        <v>1</v>
      </c>
    </row>
    <row r="53" spans="1:4" x14ac:dyDescent="0.25">
      <c r="A53" t="s">
        <v>56</v>
      </c>
      <c r="B53">
        <v>2.16</v>
      </c>
      <c r="C53">
        <v>4.45</v>
      </c>
      <c r="D53">
        <f t="shared" si="0"/>
        <v>1</v>
      </c>
    </row>
    <row r="54" spans="1:4" x14ac:dyDescent="0.25">
      <c r="A54" t="s">
        <v>50</v>
      </c>
      <c r="B54">
        <v>2.9</v>
      </c>
      <c r="C54">
        <v>4.32</v>
      </c>
      <c r="D54">
        <f t="shared" si="0"/>
        <v>1</v>
      </c>
    </row>
    <row r="55" spans="1:4" x14ac:dyDescent="0.25">
      <c r="A55" t="s">
        <v>89</v>
      </c>
      <c r="B55">
        <v>17.18</v>
      </c>
      <c r="C55">
        <v>5.83</v>
      </c>
      <c r="D55">
        <f t="shared" si="0"/>
        <v>0</v>
      </c>
    </row>
    <row r="56" spans="1:4" x14ac:dyDescent="0.25">
      <c r="A56" t="s">
        <v>102</v>
      </c>
      <c r="B56">
        <v>2.67</v>
      </c>
      <c r="C56">
        <v>1.69</v>
      </c>
      <c r="D56">
        <f t="shared" si="0"/>
        <v>0</v>
      </c>
    </row>
    <row r="57" spans="1:4" x14ac:dyDescent="0.25">
      <c r="A57" t="s">
        <v>62</v>
      </c>
      <c r="B57">
        <v>5.14</v>
      </c>
      <c r="C57">
        <v>5.79</v>
      </c>
      <c r="D57">
        <f t="shared" si="0"/>
        <v>1</v>
      </c>
    </row>
    <row r="58" spans="1:4" x14ac:dyDescent="0.25">
      <c r="A58" t="s">
        <v>94</v>
      </c>
      <c r="B58">
        <v>7.71</v>
      </c>
      <c r="C58">
        <v>3.38</v>
      </c>
      <c r="D58">
        <f t="shared" si="0"/>
        <v>0</v>
      </c>
    </row>
    <row r="59" spans="1:4" x14ac:dyDescent="0.25">
      <c r="A59" t="s">
        <v>104</v>
      </c>
      <c r="B59">
        <v>2.91</v>
      </c>
      <c r="C59">
        <v>7.13</v>
      </c>
      <c r="D59">
        <f t="shared" si="0"/>
        <v>1</v>
      </c>
    </row>
    <row r="60" spans="1:4" x14ac:dyDescent="0.25">
      <c r="A60" t="s">
        <v>144</v>
      </c>
      <c r="B60">
        <v>10.8</v>
      </c>
      <c r="C60">
        <v>8.64</v>
      </c>
      <c r="D60">
        <f t="shared" si="0"/>
        <v>0</v>
      </c>
    </row>
    <row r="61" spans="1:4" x14ac:dyDescent="0.25">
      <c r="A61" t="s">
        <v>74</v>
      </c>
      <c r="B61">
        <v>2.59</v>
      </c>
      <c r="C61">
        <v>4.42</v>
      </c>
      <c r="D61">
        <f t="shared" si="0"/>
        <v>1</v>
      </c>
    </row>
    <row r="62" spans="1:4" x14ac:dyDescent="0.25">
      <c r="A62" t="s">
        <v>87</v>
      </c>
      <c r="B62">
        <v>5.17</v>
      </c>
      <c r="C62">
        <v>5.46</v>
      </c>
      <c r="D62">
        <f t="shared" si="0"/>
        <v>1</v>
      </c>
    </row>
    <row r="63" spans="1:4" x14ac:dyDescent="0.25">
      <c r="A63" t="s">
        <v>59</v>
      </c>
      <c r="B63">
        <v>7.76</v>
      </c>
      <c r="C63">
        <v>0</v>
      </c>
      <c r="D63">
        <f t="shared" si="0"/>
        <v>0</v>
      </c>
    </row>
    <row r="64" spans="1:4" x14ac:dyDescent="0.25">
      <c r="A64" t="s">
        <v>146</v>
      </c>
      <c r="B64">
        <v>6</v>
      </c>
      <c r="C64">
        <v>4.66</v>
      </c>
      <c r="D64">
        <f t="shared" si="0"/>
        <v>0</v>
      </c>
    </row>
    <row r="65" spans="1:4" x14ac:dyDescent="0.25">
      <c r="A65" t="s">
        <v>125</v>
      </c>
      <c r="B65">
        <v>0</v>
      </c>
      <c r="C65">
        <v>10.130000000000001</v>
      </c>
      <c r="D65">
        <f t="shared" si="0"/>
        <v>1</v>
      </c>
    </row>
    <row r="66" spans="1:4" x14ac:dyDescent="0.25">
      <c r="A66" t="s">
        <v>115</v>
      </c>
      <c r="B66">
        <v>2.81</v>
      </c>
      <c r="C66">
        <v>3.86</v>
      </c>
      <c r="D66">
        <f t="shared" si="0"/>
        <v>1</v>
      </c>
    </row>
    <row r="67" spans="1:4" x14ac:dyDescent="0.25">
      <c r="A67" t="s">
        <v>83</v>
      </c>
      <c r="B67">
        <v>9</v>
      </c>
      <c r="C67">
        <v>7.65</v>
      </c>
      <c r="D67">
        <f t="shared" ref="D67:D121" si="1">IF(B67&lt;C67,1,0)</f>
        <v>0</v>
      </c>
    </row>
    <row r="68" spans="1:4" x14ac:dyDescent="0.25">
      <c r="A68" t="s">
        <v>132</v>
      </c>
      <c r="B68">
        <v>4.12</v>
      </c>
      <c r="C68">
        <v>1.5</v>
      </c>
      <c r="D68">
        <f t="shared" si="1"/>
        <v>0</v>
      </c>
    </row>
    <row r="69" spans="1:4" x14ac:dyDescent="0.25">
      <c r="A69" t="s">
        <v>136</v>
      </c>
      <c r="B69">
        <v>4.57</v>
      </c>
      <c r="C69">
        <v>6.79</v>
      </c>
      <c r="D69">
        <f t="shared" si="1"/>
        <v>1</v>
      </c>
    </row>
    <row r="70" spans="1:4" x14ac:dyDescent="0.25">
      <c r="A70" t="s">
        <v>88</v>
      </c>
      <c r="B70">
        <v>1.84</v>
      </c>
      <c r="C70">
        <v>4.76</v>
      </c>
      <c r="D70">
        <f t="shared" si="1"/>
        <v>1</v>
      </c>
    </row>
    <row r="71" spans="1:4" x14ac:dyDescent="0.25">
      <c r="A71" t="s">
        <v>66</v>
      </c>
      <c r="B71">
        <v>2.57</v>
      </c>
      <c r="C71">
        <v>3.63</v>
      </c>
      <c r="D71">
        <f t="shared" si="1"/>
        <v>1</v>
      </c>
    </row>
    <row r="72" spans="1:4" x14ac:dyDescent="0.25">
      <c r="A72" t="s">
        <v>43</v>
      </c>
      <c r="B72">
        <v>4.8</v>
      </c>
      <c r="C72">
        <v>5.51</v>
      </c>
      <c r="D72">
        <f t="shared" si="1"/>
        <v>1</v>
      </c>
    </row>
    <row r="73" spans="1:4" x14ac:dyDescent="0.25">
      <c r="A73" t="s">
        <v>109</v>
      </c>
      <c r="B73">
        <v>5.0599999999999996</v>
      </c>
      <c r="C73">
        <v>6</v>
      </c>
      <c r="D73">
        <f t="shared" si="1"/>
        <v>1</v>
      </c>
    </row>
    <row r="74" spans="1:4" x14ac:dyDescent="0.25">
      <c r="A74" t="s">
        <v>52</v>
      </c>
      <c r="B74">
        <v>54</v>
      </c>
      <c r="C74">
        <v>5.59</v>
      </c>
      <c r="D74">
        <f t="shared" si="1"/>
        <v>0</v>
      </c>
    </row>
    <row r="75" spans="1:4" x14ac:dyDescent="0.25">
      <c r="A75" t="s">
        <v>52</v>
      </c>
      <c r="B75">
        <v>54</v>
      </c>
      <c r="C75">
        <v>5.14</v>
      </c>
      <c r="D75">
        <f t="shared" si="1"/>
        <v>0</v>
      </c>
    </row>
    <row r="76" spans="1:4" x14ac:dyDescent="0.25">
      <c r="A76" t="s">
        <v>36</v>
      </c>
      <c r="B76">
        <v>2.38</v>
      </c>
      <c r="C76">
        <v>5.29</v>
      </c>
      <c r="D76">
        <f t="shared" si="1"/>
        <v>1</v>
      </c>
    </row>
    <row r="77" spans="1:4" x14ac:dyDescent="0.25">
      <c r="A77" t="s">
        <v>129</v>
      </c>
      <c r="B77">
        <v>12.27</v>
      </c>
      <c r="C77">
        <v>4.26</v>
      </c>
      <c r="D77">
        <f t="shared" si="1"/>
        <v>0</v>
      </c>
    </row>
    <row r="78" spans="1:4" x14ac:dyDescent="0.25">
      <c r="A78" t="s">
        <v>71</v>
      </c>
      <c r="B78">
        <v>4.66</v>
      </c>
      <c r="C78">
        <v>10.130000000000001</v>
      </c>
      <c r="D78">
        <f t="shared" si="1"/>
        <v>1</v>
      </c>
    </row>
    <row r="79" spans="1:4" x14ac:dyDescent="0.25">
      <c r="A79" t="s">
        <v>64</v>
      </c>
      <c r="B79">
        <v>4.7300000000000004</v>
      </c>
      <c r="C79">
        <v>3.33</v>
      </c>
      <c r="D79">
        <f t="shared" si="1"/>
        <v>0</v>
      </c>
    </row>
    <row r="80" spans="1:4" x14ac:dyDescent="0.25">
      <c r="A80" t="s">
        <v>46</v>
      </c>
      <c r="B80">
        <v>11.57</v>
      </c>
      <c r="C80">
        <v>9.18</v>
      </c>
      <c r="D80">
        <f t="shared" si="1"/>
        <v>0</v>
      </c>
    </row>
    <row r="81" spans="1:4" x14ac:dyDescent="0.25">
      <c r="A81" t="s">
        <v>45</v>
      </c>
      <c r="B81">
        <v>3</v>
      </c>
      <c r="C81">
        <v>4.5</v>
      </c>
      <c r="D81">
        <f t="shared" si="1"/>
        <v>1</v>
      </c>
    </row>
    <row r="82" spans="1:4" x14ac:dyDescent="0.25">
      <c r="A82" t="s">
        <v>79</v>
      </c>
      <c r="B82">
        <v>2.2799999999999998</v>
      </c>
      <c r="C82">
        <v>3.81</v>
      </c>
      <c r="D82">
        <f t="shared" si="1"/>
        <v>1</v>
      </c>
    </row>
    <row r="83" spans="1:4" x14ac:dyDescent="0.25">
      <c r="A83" t="s">
        <v>44</v>
      </c>
      <c r="B83">
        <v>4.7</v>
      </c>
      <c r="C83">
        <v>7.56</v>
      </c>
      <c r="D83">
        <f t="shared" si="1"/>
        <v>1</v>
      </c>
    </row>
    <row r="84" spans="1:4" x14ac:dyDescent="0.25">
      <c r="A84" t="s">
        <v>138</v>
      </c>
      <c r="B84">
        <v>1.84</v>
      </c>
      <c r="C84">
        <v>5.16</v>
      </c>
      <c r="D84">
        <f t="shared" si="1"/>
        <v>1</v>
      </c>
    </row>
    <row r="85" spans="1:4" x14ac:dyDescent="0.25">
      <c r="A85" t="s">
        <v>95</v>
      </c>
      <c r="B85">
        <v>7.36</v>
      </c>
      <c r="C85">
        <v>5.76</v>
      </c>
      <c r="D85">
        <f t="shared" si="1"/>
        <v>0</v>
      </c>
    </row>
    <row r="86" spans="1:4" x14ac:dyDescent="0.25">
      <c r="A86" t="s">
        <v>126</v>
      </c>
      <c r="B86">
        <v>5.91</v>
      </c>
      <c r="C86">
        <v>4.07</v>
      </c>
      <c r="D86">
        <f t="shared" si="1"/>
        <v>0</v>
      </c>
    </row>
    <row r="87" spans="1:4" x14ac:dyDescent="0.25">
      <c r="A87" t="s">
        <v>75</v>
      </c>
      <c r="B87">
        <v>0</v>
      </c>
      <c r="C87">
        <v>2.75</v>
      </c>
      <c r="D87">
        <f t="shared" si="1"/>
        <v>1</v>
      </c>
    </row>
    <row r="88" spans="1:4" x14ac:dyDescent="0.25">
      <c r="A88" t="s">
        <v>63</v>
      </c>
      <c r="B88">
        <v>4.5</v>
      </c>
      <c r="C88">
        <v>1.02</v>
      </c>
      <c r="D88">
        <f t="shared" si="1"/>
        <v>0</v>
      </c>
    </row>
    <row r="89" spans="1:4" x14ac:dyDescent="0.25">
      <c r="A89" t="s">
        <v>41</v>
      </c>
      <c r="B89">
        <v>1.23</v>
      </c>
      <c r="C89">
        <v>7.63</v>
      </c>
      <c r="D89">
        <f t="shared" si="1"/>
        <v>1</v>
      </c>
    </row>
    <row r="90" spans="1:4" x14ac:dyDescent="0.25">
      <c r="A90" t="s">
        <v>105</v>
      </c>
      <c r="B90">
        <v>5.65</v>
      </c>
      <c r="C90">
        <v>5.03</v>
      </c>
      <c r="D90">
        <f t="shared" si="1"/>
        <v>0</v>
      </c>
    </row>
    <row r="91" spans="1:4" x14ac:dyDescent="0.25">
      <c r="A91" t="s">
        <v>69</v>
      </c>
      <c r="B91">
        <v>2.08</v>
      </c>
      <c r="C91">
        <v>8</v>
      </c>
      <c r="D91">
        <f t="shared" si="1"/>
        <v>1</v>
      </c>
    </row>
    <row r="92" spans="1:4" x14ac:dyDescent="0.25">
      <c r="A92" t="s">
        <v>131</v>
      </c>
      <c r="B92">
        <v>6.32</v>
      </c>
      <c r="C92">
        <v>6.23</v>
      </c>
      <c r="D92">
        <f t="shared" si="1"/>
        <v>0</v>
      </c>
    </row>
    <row r="93" spans="1:4" x14ac:dyDescent="0.25">
      <c r="A93" t="s">
        <v>57</v>
      </c>
      <c r="B93">
        <v>3.72</v>
      </c>
      <c r="C93">
        <v>4.3499999999999996</v>
      </c>
      <c r="D93">
        <f t="shared" si="1"/>
        <v>1</v>
      </c>
    </row>
    <row r="94" spans="1:4" x14ac:dyDescent="0.25">
      <c r="A94" t="s">
        <v>91</v>
      </c>
      <c r="B94">
        <v>6.75</v>
      </c>
      <c r="C94">
        <v>3.86</v>
      </c>
      <c r="D94">
        <f t="shared" si="1"/>
        <v>0</v>
      </c>
    </row>
    <row r="95" spans="1:4" x14ac:dyDescent="0.25">
      <c r="A95" t="s">
        <v>127</v>
      </c>
      <c r="B95">
        <v>10.8</v>
      </c>
      <c r="C95">
        <v>5.4</v>
      </c>
      <c r="D95">
        <f t="shared" si="1"/>
        <v>0</v>
      </c>
    </row>
    <row r="96" spans="1:4" x14ac:dyDescent="0.25">
      <c r="A96" t="s">
        <v>127</v>
      </c>
      <c r="B96">
        <v>10.8</v>
      </c>
      <c r="C96">
        <v>8.31</v>
      </c>
      <c r="D96">
        <f t="shared" si="1"/>
        <v>0</v>
      </c>
    </row>
    <row r="97" spans="1:4" x14ac:dyDescent="0.25">
      <c r="A97" t="s">
        <v>90</v>
      </c>
      <c r="B97">
        <v>5.71</v>
      </c>
      <c r="C97">
        <v>5.48</v>
      </c>
      <c r="D97">
        <f t="shared" si="1"/>
        <v>0</v>
      </c>
    </row>
    <row r="98" spans="1:4" x14ac:dyDescent="0.25">
      <c r="A98" t="s">
        <v>93</v>
      </c>
      <c r="B98">
        <v>4.3</v>
      </c>
      <c r="C98">
        <v>5.77</v>
      </c>
      <c r="D98">
        <f t="shared" si="1"/>
        <v>1</v>
      </c>
    </row>
    <row r="99" spans="1:4" x14ac:dyDescent="0.25">
      <c r="A99" t="s">
        <v>35</v>
      </c>
      <c r="B99">
        <v>7.94</v>
      </c>
      <c r="C99">
        <v>7.36</v>
      </c>
      <c r="D99">
        <f t="shared" si="1"/>
        <v>0</v>
      </c>
    </row>
    <row r="100" spans="1:4" x14ac:dyDescent="0.25">
      <c r="A100" t="s">
        <v>76</v>
      </c>
      <c r="B100">
        <v>3</v>
      </c>
      <c r="C100">
        <v>3.24</v>
      </c>
      <c r="D100">
        <f t="shared" si="1"/>
        <v>1</v>
      </c>
    </row>
    <row r="101" spans="1:4" x14ac:dyDescent="0.25">
      <c r="A101" t="s">
        <v>39</v>
      </c>
      <c r="B101">
        <v>2.4500000000000002</v>
      </c>
      <c r="C101">
        <v>3.72</v>
      </c>
      <c r="D101">
        <f t="shared" si="1"/>
        <v>1</v>
      </c>
    </row>
    <row r="102" spans="1:4" x14ac:dyDescent="0.25">
      <c r="A102" t="s">
        <v>38</v>
      </c>
      <c r="B102">
        <v>38.57</v>
      </c>
      <c r="C102">
        <v>7.11</v>
      </c>
      <c r="D102">
        <f t="shared" si="1"/>
        <v>0</v>
      </c>
    </row>
    <row r="103" spans="1:4" x14ac:dyDescent="0.25">
      <c r="A103" t="s">
        <v>58</v>
      </c>
      <c r="B103">
        <v>5.56</v>
      </c>
      <c r="C103">
        <v>0</v>
      </c>
      <c r="D103">
        <f t="shared" si="1"/>
        <v>0</v>
      </c>
    </row>
    <row r="104" spans="1:4" x14ac:dyDescent="0.25">
      <c r="A104" t="s">
        <v>112</v>
      </c>
      <c r="B104">
        <v>12.91</v>
      </c>
      <c r="C104">
        <v>5.74</v>
      </c>
      <c r="D104">
        <f t="shared" si="1"/>
        <v>0</v>
      </c>
    </row>
    <row r="105" spans="1:4" x14ac:dyDescent="0.25">
      <c r="A105" t="s">
        <v>98</v>
      </c>
      <c r="B105">
        <v>3.24</v>
      </c>
      <c r="C105">
        <v>6.43</v>
      </c>
      <c r="D105">
        <f t="shared" si="1"/>
        <v>1</v>
      </c>
    </row>
    <row r="106" spans="1:4" x14ac:dyDescent="0.25">
      <c r="A106" t="s">
        <v>51</v>
      </c>
      <c r="B106">
        <v>9.82</v>
      </c>
      <c r="C106">
        <v>3.04</v>
      </c>
      <c r="D106">
        <f t="shared" si="1"/>
        <v>0</v>
      </c>
    </row>
    <row r="107" spans="1:4" x14ac:dyDescent="0.25">
      <c r="A107" t="s">
        <v>61</v>
      </c>
      <c r="B107">
        <v>11.12</v>
      </c>
      <c r="C107">
        <v>4.84</v>
      </c>
      <c r="D107">
        <f t="shared" si="1"/>
        <v>0</v>
      </c>
    </row>
    <row r="108" spans="1:4" x14ac:dyDescent="0.25">
      <c r="A108" t="s">
        <v>80</v>
      </c>
      <c r="B108">
        <v>6.06</v>
      </c>
      <c r="C108">
        <v>6.18</v>
      </c>
      <c r="D108">
        <f t="shared" si="1"/>
        <v>1</v>
      </c>
    </row>
    <row r="109" spans="1:4" x14ac:dyDescent="0.25">
      <c r="A109" t="s">
        <v>97</v>
      </c>
      <c r="B109">
        <v>2.4500000000000002</v>
      </c>
      <c r="C109">
        <v>4.75</v>
      </c>
      <c r="D109">
        <f t="shared" si="1"/>
        <v>1</v>
      </c>
    </row>
    <row r="110" spans="1:4" x14ac:dyDescent="0.25">
      <c r="A110" t="s">
        <v>48</v>
      </c>
      <c r="B110">
        <v>2.73</v>
      </c>
      <c r="C110">
        <v>3.95</v>
      </c>
      <c r="D110">
        <f t="shared" si="1"/>
        <v>1</v>
      </c>
    </row>
    <row r="111" spans="1:4" x14ac:dyDescent="0.25">
      <c r="A111" t="s">
        <v>137</v>
      </c>
      <c r="B111">
        <v>3.26</v>
      </c>
      <c r="C111">
        <v>3.94</v>
      </c>
      <c r="D111">
        <f t="shared" si="1"/>
        <v>1</v>
      </c>
    </row>
    <row r="112" spans="1:4" x14ac:dyDescent="0.25">
      <c r="A112" t="s">
        <v>77</v>
      </c>
      <c r="B112">
        <v>8.15</v>
      </c>
      <c r="C112">
        <v>4.38</v>
      </c>
      <c r="D112">
        <f t="shared" si="1"/>
        <v>0</v>
      </c>
    </row>
    <row r="113" spans="1:4" x14ac:dyDescent="0.25">
      <c r="A113" t="s">
        <v>72</v>
      </c>
      <c r="B113">
        <v>0</v>
      </c>
      <c r="C113">
        <v>1.39</v>
      </c>
      <c r="D113">
        <f t="shared" si="1"/>
        <v>1</v>
      </c>
    </row>
    <row r="114" spans="1:4" x14ac:dyDescent="0.25">
      <c r="A114" t="s">
        <v>142</v>
      </c>
      <c r="B114">
        <v>5.47</v>
      </c>
      <c r="C114">
        <v>5.22</v>
      </c>
      <c r="D114">
        <f t="shared" si="1"/>
        <v>0</v>
      </c>
    </row>
    <row r="115" spans="1:4" x14ac:dyDescent="0.25">
      <c r="A115" t="s">
        <v>113</v>
      </c>
      <c r="B115">
        <v>0.33</v>
      </c>
      <c r="C115">
        <v>3.95</v>
      </c>
      <c r="D115">
        <f t="shared" si="1"/>
        <v>1</v>
      </c>
    </row>
    <row r="116" spans="1:4" x14ac:dyDescent="0.25">
      <c r="A116" t="s">
        <v>143</v>
      </c>
      <c r="B116">
        <v>18.260000000000002</v>
      </c>
      <c r="C116">
        <v>4.46</v>
      </c>
      <c r="D116">
        <f t="shared" si="1"/>
        <v>0</v>
      </c>
    </row>
    <row r="117" spans="1:4" x14ac:dyDescent="0.25">
      <c r="A117" t="s">
        <v>67</v>
      </c>
      <c r="B117">
        <v>1.54</v>
      </c>
      <c r="C117">
        <v>2.31</v>
      </c>
      <c r="D117">
        <f t="shared" si="1"/>
        <v>1</v>
      </c>
    </row>
    <row r="118" spans="1:4" x14ac:dyDescent="0.25">
      <c r="A118" t="s">
        <v>140</v>
      </c>
      <c r="B118">
        <v>5.82</v>
      </c>
      <c r="C118">
        <v>18</v>
      </c>
      <c r="D118">
        <f t="shared" si="1"/>
        <v>1</v>
      </c>
    </row>
    <row r="119" spans="1:4" x14ac:dyDescent="0.25">
      <c r="A119" t="s">
        <v>118</v>
      </c>
      <c r="B119">
        <v>5.44</v>
      </c>
      <c r="C119">
        <v>3.56</v>
      </c>
      <c r="D119">
        <f t="shared" si="1"/>
        <v>0</v>
      </c>
    </row>
    <row r="120" spans="1:4" x14ac:dyDescent="0.25">
      <c r="A120" t="s">
        <v>53</v>
      </c>
      <c r="B120">
        <v>1.59</v>
      </c>
      <c r="C120">
        <v>4.76</v>
      </c>
      <c r="D120">
        <f t="shared" si="1"/>
        <v>1</v>
      </c>
    </row>
    <row r="121" spans="1:4" x14ac:dyDescent="0.25">
      <c r="A121" t="s">
        <v>116</v>
      </c>
      <c r="B121">
        <v>1.57</v>
      </c>
      <c r="C121">
        <v>10.8</v>
      </c>
      <c r="D121">
        <f t="shared" si="1"/>
        <v>1</v>
      </c>
    </row>
  </sheetData>
  <sortState xmlns:xlrd2="http://schemas.microsoft.com/office/spreadsheetml/2017/richdata2" ref="A2:C121">
    <sortCondition ref="A2:A12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2:B11"/>
  <sheetViews>
    <sheetView topLeftCell="A3" workbookViewId="0">
      <selection activeCell="B12" sqref="B12"/>
    </sheetView>
  </sheetViews>
  <sheetFormatPr defaultColWidth="9" defaultRowHeight="15.75" x14ac:dyDescent="0.25"/>
  <cols>
    <col min="2" max="2" width="89.625" style="2" customWidth="1"/>
  </cols>
  <sheetData>
    <row r="2" spans="2:2" ht="78.75" x14ac:dyDescent="0.25">
      <c r="B2" s="2" t="s">
        <v>21</v>
      </c>
    </row>
    <row r="3" spans="2:2" ht="63" x14ac:dyDescent="0.25">
      <c r="B3" s="2" t="s">
        <v>22</v>
      </c>
    </row>
    <row r="4" spans="2:2" ht="47.25" x14ac:dyDescent="0.25">
      <c r="B4" s="2" t="s">
        <v>16</v>
      </c>
    </row>
    <row r="5" spans="2:2" ht="126" x14ac:dyDescent="0.25">
      <c r="B5" s="2" t="s">
        <v>23</v>
      </c>
    </row>
    <row r="6" spans="2:2" x14ac:dyDescent="0.25">
      <c r="B6" s="2" t="s">
        <v>17</v>
      </c>
    </row>
    <row r="7" spans="2:2" x14ac:dyDescent="0.25">
      <c r="B7" s="2" t="s">
        <v>18</v>
      </c>
    </row>
    <row r="9" spans="2:2" ht="31.5" x14ac:dyDescent="0.25">
      <c r="B9" s="2" t="s">
        <v>19</v>
      </c>
    </row>
    <row r="10" spans="2:2" ht="31.5" x14ac:dyDescent="0.25">
      <c r="B10" s="2" t="s">
        <v>20</v>
      </c>
    </row>
    <row r="11" spans="2:2" ht="63" x14ac:dyDescent="0.25">
      <c r="B11" s="2"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Answer Sheet to Print</vt:lpstr>
      <vt:lpstr>Question-Work Tab</vt:lpstr>
      <vt:lpstr>MLB</vt:lpstr>
      <vt:lpstr>Notes</vt:lpstr>
      <vt:lpstr>'Answer Sheet to Print'!Print_Area</vt:lpstr>
    </vt:vector>
  </TitlesOfParts>
  <Company>Berkeley Research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Schulman</dc:creator>
  <cp:lastModifiedBy>Craig Schulman</cp:lastModifiedBy>
  <cp:lastPrinted>2018-03-05T12:17:22Z</cp:lastPrinted>
  <dcterms:created xsi:type="dcterms:W3CDTF">2015-03-31T11:49:53Z</dcterms:created>
  <dcterms:modified xsi:type="dcterms:W3CDTF">2024-03-19T13:22:40Z</dcterms:modified>
</cp:coreProperties>
</file>